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trlProps/ctrlProp2.xml" ContentType="application/vnd.ms-excel.controlproperties+xml"/>
  <Override PartName="/xl/drawings/drawing11.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mk951557\Downloads\"/>
    </mc:Choice>
  </mc:AlternateContent>
  <xr:revisionPtr revIDLastSave="0" documentId="8_{65A21FB5-6A65-46E9-AD5E-25F8E99779A5}" xr6:coauthVersionLast="47" xr6:coauthVersionMax="47" xr10:uidLastSave="{00000000-0000-0000-0000-000000000000}"/>
  <bookViews>
    <workbookView showSheetTabs="0" xWindow="-28920" yWindow="-120" windowWidth="29040" windowHeight="15720" firstSheet="2" activeTab="3" xr2:uid="{00000000-000D-0000-FFFF-FFFF00000000}"/>
  </bookViews>
  <sheets>
    <sheet name="更新履歴" sheetId="20" state="hidden" r:id="rId1"/>
    <sheet name="県放送部員データ" sheetId="19" state="hidden" r:id="rId2"/>
    <sheet name="初期設定" sheetId="10" r:id="rId3"/>
    <sheet name="Ⅰ" sheetId="7" r:id="rId4"/>
    <sheet name="Ⅱ" sheetId="13" r:id="rId5"/>
    <sheet name="Ⅲ１" sheetId="11" r:id="rId6"/>
    <sheet name="Ⅲ２" sheetId="16" r:id="rId7"/>
    <sheet name="Ⅳ１" sheetId="2" r:id="rId8"/>
    <sheet name="Ⅳ２" sheetId="17" r:id="rId9"/>
    <sheet name="Ⅴ１" sheetId="4" r:id="rId10"/>
    <sheet name="Ⅴ２" sheetId="5" r:id="rId11"/>
    <sheet name="Ⅵ１" sheetId="6" r:id="rId12"/>
    <sheet name="Ⅵ２" sheetId="8" r:id="rId13"/>
  </sheets>
  <definedNames>
    <definedName name="_xlnm._FilterDatabase" localSheetId="1" hidden="1">県放送部員データ!$A$2:$Q$202</definedName>
    <definedName name="_xlnm.Print_Area" localSheetId="3">Ⅰ!$A$1:$N$37</definedName>
    <definedName name="_xlnm.Print_Area" localSheetId="4">Ⅱ!$A$1:$V$23</definedName>
    <definedName name="_xlnm.Print_Area" localSheetId="5">Ⅲ１!$A$1:$H$17</definedName>
    <definedName name="_xlnm.Print_Area" localSheetId="7">Ⅳ１!$A$1:$M$30</definedName>
    <definedName name="_xlnm.Print_Area" localSheetId="8">Ⅳ２!$A$1:$M$30</definedName>
    <definedName name="_xlnm.Print_Area" localSheetId="9">Ⅴ１!$A$1:$G$66</definedName>
    <definedName name="_xlnm.Print_Area" localSheetId="10">Ⅴ２!$A$1:$G$66</definedName>
    <definedName name="_xlnm.Print_Area" localSheetId="11">Ⅵ１!$A$1:$I$143</definedName>
    <definedName name="_xlnm.Print_Area" localSheetId="12">Ⅵ２!$A$1:$I$143</definedName>
    <definedName name="_xlnm.Print_Area" localSheetId="1">県放送部員データ!$A$1:$E$202</definedName>
    <definedName name="_xlnm.Print_Titles" localSheetId="1">県放送部員データ!$2:$2</definedName>
    <definedName name="県放送部員データ2_クエリ">県放送部員データ!$A$2:$E$177</definedName>
    <definedName name="図形">INDIRECT(Ⅱ!$F$29)</definedName>
    <definedName name="非表示">Ⅱ!$Y$13:$AG$21</definedName>
    <definedName name="表示">Ⅱ!$AI$13:$AQ$21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4" i="17" l="1"/>
  <c r="Q33" i="17"/>
  <c r="Q32" i="17"/>
  <c r="Q31" i="17"/>
  <c r="L15" i="2"/>
  <c r="E9" i="7"/>
  <c r="C11" i="8"/>
  <c r="C10" i="8"/>
  <c r="B1" i="8"/>
  <c r="B1" i="6"/>
  <c r="G96" i="6"/>
  <c r="A99" i="6"/>
  <c r="C94" i="8"/>
  <c r="B44" i="8"/>
  <c r="E3" i="6"/>
  <c r="C94" i="6"/>
  <c r="B44" i="6"/>
  <c r="I12" i="2"/>
  <c r="F12" i="2"/>
  <c r="H7" i="6"/>
  <c r="F7" i="6"/>
  <c r="A15" i="17"/>
  <c r="Q34" i="2"/>
  <c r="Q33" i="2"/>
  <c r="Q32" i="2"/>
  <c r="Q31" i="2"/>
  <c r="H43" i="10"/>
  <c r="O92" i="8"/>
  <c r="N92" i="8"/>
  <c r="M92" i="8"/>
  <c r="L92" i="8"/>
  <c r="K92" i="8"/>
  <c r="J92" i="8"/>
  <c r="O91" i="8"/>
  <c r="N91" i="8"/>
  <c r="M91" i="8"/>
  <c r="L91" i="8"/>
  <c r="K91" i="8"/>
  <c r="J91" i="8"/>
  <c r="O90" i="8"/>
  <c r="N90" i="8"/>
  <c r="M90" i="8"/>
  <c r="L90" i="8"/>
  <c r="K90" i="8"/>
  <c r="J90" i="8"/>
  <c r="O89" i="8"/>
  <c r="N89" i="8"/>
  <c r="M89" i="8"/>
  <c r="L89" i="8"/>
  <c r="K89" i="8"/>
  <c r="J89" i="8"/>
  <c r="O88" i="8"/>
  <c r="N88" i="8"/>
  <c r="M88" i="8"/>
  <c r="L88" i="8"/>
  <c r="K88" i="8"/>
  <c r="J88" i="8"/>
  <c r="O87" i="8"/>
  <c r="N87" i="8"/>
  <c r="M87" i="8"/>
  <c r="L87" i="8"/>
  <c r="K87" i="8"/>
  <c r="J87" i="8"/>
  <c r="O86" i="8"/>
  <c r="N86" i="8"/>
  <c r="M86" i="8"/>
  <c r="L86" i="8"/>
  <c r="K86" i="8"/>
  <c r="J86" i="8"/>
  <c r="O85" i="8"/>
  <c r="N85" i="8"/>
  <c r="M85" i="8"/>
  <c r="L85" i="8"/>
  <c r="K85" i="8"/>
  <c r="J85" i="8"/>
  <c r="O84" i="8"/>
  <c r="N84" i="8"/>
  <c r="M84" i="8"/>
  <c r="L84" i="8"/>
  <c r="K84" i="8"/>
  <c r="J84" i="8"/>
  <c r="O83" i="8"/>
  <c r="N83" i="8"/>
  <c r="M83" i="8"/>
  <c r="L83" i="8"/>
  <c r="K83" i="8"/>
  <c r="J83" i="8"/>
  <c r="O82" i="8"/>
  <c r="N82" i="8"/>
  <c r="M82" i="8"/>
  <c r="L82" i="8"/>
  <c r="K82" i="8"/>
  <c r="J82" i="8"/>
  <c r="O81" i="8"/>
  <c r="N81" i="8"/>
  <c r="M81" i="8"/>
  <c r="L81" i="8"/>
  <c r="K81" i="8"/>
  <c r="J81" i="8"/>
  <c r="O80" i="8"/>
  <c r="N80" i="8"/>
  <c r="M80" i="8"/>
  <c r="L80" i="8"/>
  <c r="K80" i="8"/>
  <c r="J80" i="8"/>
  <c r="O79" i="8"/>
  <c r="N79" i="8"/>
  <c r="M79" i="8"/>
  <c r="L79" i="8"/>
  <c r="K79" i="8"/>
  <c r="J79" i="8"/>
  <c r="O78" i="8"/>
  <c r="N78" i="8"/>
  <c r="M78" i="8"/>
  <c r="L78" i="8"/>
  <c r="K78" i="8"/>
  <c r="J78" i="8"/>
  <c r="O77" i="8"/>
  <c r="N77" i="8"/>
  <c r="M77" i="8"/>
  <c r="L77" i="8"/>
  <c r="K77" i="8"/>
  <c r="J77" i="8"/>
  <c r="O76" i="8"/>
  <c r="N76" i="8"/>
  <c r="M76" i="8"/>
  <c r="L76" i="8"/>
  <c r="K76" i="8"/>
  <c r="J76" i="8"/>
  <c r="O75" i="8"/>
  <c r="N75" i="8"/>
  <c r="M75" i="8"/>
  <c r="L75" i="8"/>
  <c r="K75" i="8"/>
  <c r="J75" i="8"/>
  <c r="O74" i="8"/>
  <c r="N74" i="8"/>
  <c r="M74" i="8"/>
  <c r="L74" i="8"/>
  <c r="K74" i="8"/>
  <c r="J74" i="8"/>
  <c r="O73" i="8"/>
  <c r="N73" i="8"/>
  <c r="M73" i="8"/>
  <c r="L73" i="8"/>
  <c r="K73" i="8"/>
  <c r="J73" i="8"/>
  <c r="O72" i="8"/>
  <c r="N72" i="8"/>
  <c r="M72" i="8"/>
  <c r="L72" i="8"/>
  <c r="K72" i="8"/>
  <c r="J72" i="8"/>
  <c r="O71" i="8"/>
  <c r="N71" i="8"/>
  <c r="M71" i="8"/>
  <c r="L71" i="8"/>
  <c r="K71" i="8"/>
  <c r="J71" i="8"/>
  <c r="O70" i="8"/>
  <c r="N70" i="8"/>
  <c r="M70" i="8"/>
  <c r="L70" i="8"/>
  <c r="K70" i="8"/>
  <c r="J70" i="8"/>
  <c r="O69" i="8"/>
  <c r="N69" i="8"/>
  <c r="M69" i="8"/>
  <c r="L69" i="8"/>
  <c r="K69" i="8"/>
  <c r="J69" i="8"/>
  <c r="O68" i="8"/>
  <c r="N68" i="8"/>
  <c r="M68" i="8"/>
  <c r="L68" i="8"/>
  <c r="K68" i="8"/>
  <c r="J68" i="8"/>
  <c r="O67" i="8"/>
  <c r="N67" i="8"/>
  <c r="M67" i="8"/>
  <c r="L67" i="8"/>
  <c r="K67" i="8"/>
  <c r="J67" i="8"/>
  <c r="O66" i="8"/>
  <c r="N66" i="8"/>
  <c r="M66" i="8"/>
  <c r="L66" i="8"/>
  <c r="K66" i="8"/>
  <c r="J66" i="8"/>
  <c r="O65" i="8"/>
  <c r="N65" i="8"/>
  <c r="M65" i="8"/>
  <c r="L65" i="8"/>
  <c r="K65" i="8"/>
  <c r="J65" i="8"/>
  <c r="O64" i="8"/>
  <c r="N64" i="8"/>
  <c r="M64" i="8"/>
  <c r="L64" i="8"/>
  <c r="K64" i="8"/>
  <c r="J64" i="8"/>
  <c r="O63" i="8"/>
  <c r="N63" i="8"/>
  <c r="M63" i="8"/>
  <c r="L63" i="8"/>
  <c r="K63" i="8"/>
  <c r="J63" i="8"/>
  <c r="O62" i="8"/>
  <c r="N62" i="8"/>
  <c r="M62" i="8"/>
  <c r="L62" i="8"/>
  <c r="K62" i="8"/>
  <c r="J62" i="8"/>
  <c r="O61" i="8"/>
  <c r="N61" i="8"/>
  <c r="M61" i="8"/>
  <c r="L61" i="8"/>
  <c r="K61" i="8"/>
  <c r="J61" i="8"/>
  <c r="O60" i="8"/>
  <c r="N60" i="8"/>
  <c r="M60" i="8"/>
  <c r="L60" i="8"/>
  <c r="K60" i="8"/>
  <c r="J60" i="8"/>
  <c r="O59" i="8"/>
  <c r="N59" i="8"/>
  <c r="M59" i="8"/>
  <c r="L59" i="8"/>
  <c r="K59" i="8"/>
  <c r="J59" i="8"/>
  <c r="O58" i="8"/>
  <c r="N58" i="8"/>
  <c r="M58" i="8"/>
  <c r="L58" i="8"/>
  <c r="K58" i="8"/>
  <c r="J58" i="8"/>
  <c r="O57" i="8"/>
  <c r="N57" i="8"/>
  <c r="M57" i="8"/>
  <c r="L57" i="8"/>
  <c r="K57" i="8"/>
  <c r="J57" i="8"/>
  <c r="O56" i="8"/>
  <c r="N56" i="8"/>
  <c r="M56" i="8"/>
  <c r="L56" i="8"/>
  <c r="K56" i="8"/>
  <c r="J56" i="8"/>
  <c r="O55" i="8"/>
  <c r="N55" i="8"/>
  <c r="M55" i="8"/>
  <c r="L55" i="8"/>
  <c r="K55" i="8"/>
  <c r="J55" i="8"/>
  <c r="O53" i="8"/>
  <c r="N53" i="8"/>
  <c r="M53" i="8"/>
  <c r="L53" i="8"/>
  <c r="K53" i="8"/>
  <c r="J53" i="8"/>
  <c r="O52" i="8"/>
  <c r="N52" i="8"/>
  <c r="M52" i="8"/>
  <c r="L52" i="8"/>
  <c r="K52" i="8"/>
  <c r="J52" i="8"/>
  <c r="J54" i="6"/>
  <c r="K54" i="6"/>
  <c r="L54" i="6"/>
  <c r="M54" i="6"/>
  <c r="N54" i="6"/>
  <c r="O54" i="6"/>
  <c r="J55" i="6"/>
  <c r="K55" i="6"/>
  <c r="L55" i="6"/>
  <c r="M55" i="6"/>
  <c r="N55" i="6"/>
  <c r="O55" i="6"/>
  <c r="J56" i="6"/>
  <c r="K56" i="6"/>
  <c r="L56" i="6"/>
  <c r="M56" i="6"/>
  <c r="N56" i="6"/>
  <c r="O56" i="6"/>
  <c r="J57" i="6"/>
  <c r="K57" i="6"/>
  <c r="L57" i="6"/>
  <c r="M57" i="6"/>
  <c r="N57" i="6"/>
  <c r="O57" i="6"/>
  <c r="J58" i="6"/>
  <c r="K58" i="6"/>
  <c r="L58" i="6"/>
  <c r="M58" i="6"/>
  <c r="N58" i="6"/>
  <c r="O58" i="6"/>
  <c r="J59" i="6"/>
  <c r="K59" i="6"/>
  <c r="L59" i="6"/>
  <c r="M59" i="6"/>
  <c r="N59" i="6"/>
  <c r="O59" i="6"/>
  <c r="J60" i="6"/>
  <c r="K60" i="6"/>
  <c r="L60" i="6"/>
  <c r="M60" i="6"/>
  <c r="N60" i="6"/>
  <c r="O60" i="6"/>
  <c r="J61" i="6"/>
  <c r="K61" i="6"/>
  <c r="L61" i="6"/>
  <c r="M61" i="6"/>
  <c r="N61" i="6"/>
  <c r="O61" i="6"/>
  <c r="J62" i="6"/>
  <c r="K62" i="6"/>
  <c r="L62" i="6"/>
  <c r="M62" i="6"/>
  <c r="N62" i="6"/>
  <c r="O62" i="6"/>
  <c r="J63" i="6"/>
  <c r="K63" i="6"/>
  <c r="L63" i="6"/>
  <c r="M63" i="6"/>
  <c r="N63" i="6"/>
  <c r="O63" i="6"/>
  <c r="J64" i="6"/>
  <c r="K64" i="6"/>
  <c r="L64" i="6"/>
  <c r="M64" i="6"/>
  <c r="N64" i="6"/>
  <c r="O64" i="6"/>
  <c r="J65" i="6"/>
  <c r="K65" i="6"/>
  <c r="L65" i="6"/>
  <c r="M65" i="6"/>
  <c r="N65" i="6"/>
  <c r="O65" i="6"/>
  <c r="J66" i="6"/>
  <c r="K66" i="6"/>
  <c r="L66" i="6"/>
  <c r="M66" i="6"/>
  <c r="N66" i="6"/>
  <c r="O66" i="6"/>
  <c r="J67" i="6"/>
  <c r="K67" i="6"/>
  <c r="L67" i="6"/>
  <c r="M67" i="6"/>
  <c r="N67" i="6"/>
  <c r="O67" i="6"/>
  <c r="J68" i="6"/>
  <c r="K68" i="6"/>
  <c r="L68" i="6"/>
  <c r="M68" i="6"/>
  <c r="N68" i="6"/>
  <c r="O68" i="6"/>
  <c r="J69" i="6"/>
  <c r="K69" i="6"/>
  <c r="L69" i="6"/>
  <c r="M69" i="6"/>
  <c r="N69" i="6"/>
  <c r="O69" i="6"/>
  <c r="J70" i="6"/>
  <c r="K70" i="6"/>
  <c r="L70" i="6"/>
  <c r="M70" i="6"/>
  <c r="N70" i="6"/>
  <c r="O70" i="6"/>
  <c r="J71" i="6"/>
  <c r="K71" i="6"/>
  <c r="L71" i="6"/>
  <c r="M71" i="6"/>
  <c r="N71" i="6"/>
  <c r="O71" i="6"/>
  <c r="J72" i="6"/>
  <c r="K72" i="6"/>
  <c r="L72" i="6"/>
  <c r="M72" i="6"/>
  <c r="N72" i="6"/>
  <c r="O72" i="6"/>
  <c r="J73" i="6"/>
  <c r="K73" i="6"/>
  <c r="L73" i="6"/>
  <c r="M73" i="6"/>
  <c r="N73" i="6"/>
  <c r="O73" i="6"/>
  <c r="J74" i="6"/>
  <c r="K74" i="6"/>
  <c r="L74" i="6"/>
  <c r="M74" i="6"/>
  <c r="N74" i="6"/>
  <c r="O74" i="6"/>
  <c r="J75" i="6"/>
  <c r="K75" i="6"/>
  <c r="L75" i="6"/>
  <c r="M75" i="6"/>
  <c r="N75" i="6"/>
  <c r="O75" i="6"/>
  <c r="J76" i="6"/>
  <c r="K76" i="6"/>
  <c r="L76" i="6"/>
  <c r="M76" i="6"/>
  <c r="N76" i="6"/>
  <c r="O76" i="6"/>
  <c r="J77" i="6"/>
  <c r="K77" i="6"/>
  <c r="L77" i="6"/>
  <c r="M77" i="6"/>
  <c r="N77" i="6"/>
  <c r="O77" i="6"/>
  <c r="J78" i="6"/>
  <c r="K78" i="6"/>
  <c r="L78" i="6"/>
  <c r="M78" i="6"/>
  <c r="N78" i="6"/>
  <c r="O78" i="6"/>
  <c r="J79" i="6"/>
  <c r="K79" i="6"/>
  <c r="L79" i="6"/>
  <c r="M79" i="6"/>
  <c r="N79" i="6"/>
  <c r="O79" i="6"/>
  <c r="J80" i="6"/>
  <c r="K80" i="6"/>
  <c r="L80" i="6"/>
  <c r="M80" i="6"/>
  <c r="N80" i="6"/>
  <c r="O80" i="6"/>
  <c r="J81" i="6"/>
  <c r="K81" i="6"/>
  <c r="L81" i="6"/>
  <c r="M81" i="6"/>
  <c r="N81" i="6"/>
  <c r="O81" i="6"/>
  <c r="J82" i="6"/>
  <c r="K82" i="6"/>
  <c r="L82" i="6"/>
  <c r="M82" i="6"/>
  <c r="N82" i="6"/>
  <c r="O82" i="6"/>
  <c r="J83" i="6"/>
  <c r="K83" i="6"/>
  <c r="L83" i="6"/>
  <c r="M83" i="6"/>
  <c r="N83" i="6"/>
  <c r="O83" i="6"/>
  <c r="J84" i="6"/>
  <c r="K84" i="6"/>
  <c r="L84" i="6"/>
  <c r="M84" i="6"/>
  <c r="N84" i="6"/>
  <c r="O84" i="6"/>
  <c r="J85" i="6"/>
  <c r="K85" i="6"/>
  <c r="L85" i="6"/>
  <c r="M85" i="6"/>
  <c r="N85" i="6"/>
  <c r="O85" i="6"/>
  <c r="J86" i="6"/>
  <c r="K86" i="6"/>
  <c r="L86" i="6"/>
  <c r="M86" i="6"/>
  <c r="N86" i="6"/>
  <c r="O86" i="6"/>
  <c r="J87" i="6"/>
  <c r="K87" i="6"/>
  <c r="L87" i="6"/>
  <c r="M87" i="6"/>
  <c r="N87" i="6"/>
  <c r="O87" i="6"/>
  <c r="J88" i="6"/>
  <c r="K88" i="6"/>
  <c r="L88" i="6"/>
  <c r="M88" i="6"/>
  <c r="N88" i="6"/>
  <c r="O88" i="6"/>
  <c r="J89" i="6"/>
  <c r="K89" i="6"/>
  <c r="L89" i="6"/>
  <c r="M89" i="6"/>
  <c r="N89" i="6"/>
  <c r="O89" i="6"/>
  <c r="J90" i="6"/>
  <c r="K90" i="6"/>
  <c r="L90" i="6"/>
  <c r="M90" i="6"/>
  <c r="N90" i="6"/>
  <c r="O90" i="6"/>
  <c r="J91" i="6"/>
  <c r="K91" i="6"/>
  <c r="L91" i="6"/>
  <c r="M91" i="6"/>
  <c r="N91" i="6"/>
  <c r="O91" i="6"/>
  <c r="J92" i="6"/>
  <c r="K92" i="6"/>
  <c r="L92" i="6"/>
  <c r="M92" i="6"/>
  <c r="N92" i="6"/>
  <c r="O92" i="6"/>
  <c r="K52" i="6"/>
  <c r="L52" i="6"/>
  <c r="M52" i="6"/>
  <c r="N52" i="6"/>
  <c r="O52" i="6"/>
  <c r="J52" i="6"/>
  <c r="L157" i="6"/>
  <c r="I5" i="4"/>
  <c r="N66" i="4"/>
  <c r="M66" i="4"/>
  <c r="L66" i="4"/>
  <c r="K66" i="4"/>
  <c r="J66" i="4"/>
  <c r="I66" i="4"/>
  <c r="N65" i="4"/>
  <c r="M65" i="4"/>
  <c r="L65" i="4"/>
  <c r="K65" i="4"/>
  <c r="J65" i="4"/>
  <c r="I65" i="4"/>
  <c r="N64" i="4"/>
  <c r="M64" i="4"/>
  <c r="L64" i="4"/>
  <c r="K64" i="4"/>
  <c r="J64" i="4"/>
  <c r="I64" i="4"/>
  <c r="N63" i="4"/>
  <c r="M63" i="4"/>
  <c r="L63" i="4"/>
  <c r="K63" i="4"/>
  <c r="J63" i="4"/>
  <c r="I63" i="4"/>
  <c r="N62" i="4"/>
  <c r="M62" i="4"/>
  <c r="L62" i="4"/>
  <c r="K62" i="4"/>
  <c r="J62" i="4"/>
  <c r="I62" i="4"/>
  <c r="N61" i="4"/>
  <c r="M61" i="4"/>
  <c r="L61" i="4"/>
  <c r="K61" i="4"/>
  <c r="J61" i="4"/>
  <c r="I61" i="4"/>
  <c r="N60" i="4"/>
  <c r="M60" i="4"/>
  <c r="L60" i="4"/>
  <c r="K60" i="4"/>
  <c r="J60" i="4"/>
  <c r="I60" i="4"/>
  <c r="N59" i="4"/>
  <c r="M59" i="4"/>
  <c r="L59" i="4"/>
  <c r="K59" i="4"/>
  <c r="J59" i="4"/>
  <c r="I59" i="4"/>
  <c r="N58" i="4"/>
  <c r="M58" i="4"/>
  <c r="L58" i="4"/>
  <c r="K58" i="4"/>
  <c r="J58" i="4"/>
  <c r="I58" i="4"/>
  <c r="N57" i="4"/>
  <c r="M57" i="4"/>
  <c r="L57" i="4"/>
  <c r="K57" i="4"/>
  <c r="J57" i="4"/>
  <c r="I57" i="4"/>
  <c r="N56" i="4"/>
  <c r="M56" i="4"/>
  <c r="L56" i="4"/>
  <c r="K56" i="4"/>
  <c r="J56" i="4"/>
  <c r="I56" i="4"/>
  <c r="N55" i="4"/>
  <c r="M55" i="4"/>
  <c r="L55" i="4"/>
  <c r="K55" i="4"/>
  <c r="J55" i="4"/>
  <c r="I55" i="4"/>
  <c r="N54" i="4"/>
  <c r="M54" i="4"/>
  <c r="L54" i="4"/>
  <c r="K54" i="4"/>
  <c r="J54" i="4"/>
  <c r="I54" i="4"/>
  <c r="N53" i="4"/>
  <c r="M53" i="4"/>
  <c r="L53" i="4"/>
  <c r="K53" i="4"/>
  <c r="J53" i="4"/>
  <c r="I53" i="4"/>
  <c r="N52" i="4"/>
  <c r="M52" i="4"/>
  <c r="L52" i="4"/>
  <c r="K52" i="4"/>
  <c r="J52" i="4"/>
  <c r="I52" i="4"/>
  <c r="N51" i="4"/>
  <c r="M51" i="4"/>
  <c r="L51" i="4"/>
  <c r="K51" i="4"/>
  <c r="J51" i="4"/>
  <c r="I51" i="4"/>
  <c r="N50" i="4"/>
  <c r="M50" i="4"/>
  <c r="L50" i="4"/>
  <c r="K50" i="4"/>
  <c r="J50" i="4"/>
  <c r="I50" i="4"/>
  <c r="N49" i="4"/>
  <c r="M49" i="4"/>
  <c r="L49" i="4"/>
  <c r="K49" i="4"/>
  <c r="J49" i="4"/>
  <c r="I49" i="4"/>
  <c r="N48" i="4"/>
  <c r="M48" i="4"/>
  <c r="L48" i="4"/>
  <c r="K48" i="4"/>
  <c r="J48" i="4"/>
  <c r="I48" i="4"/>
  <c r="N47" i="4"/>
  <c r="M47" i="4"/>
  <c r="L47" i="4"/>
  <c r="K47" i="4"/>
  <c r="J47" i="4"/>
  <c r="I47" i="4"/>
  <c r="N46" i="4"/>
  <c r="M46" i="4"/>
  <c r="L46" i="4"/>
  <c r="K46" i="4"/>
  <c r="J46" i="4"/>
  <c r="I46" i="4"/>
  <c r="N45" i="4"/>
  <c r="M45" i="4"/>
  <c r="L45" i="4"/>
  <c r="K45" i="4"/>
  <c r="J45" i="4"/>
  <c r="I45" i="4"/>
  <c r="N44" i="4"/>
  <c r="M44" i="4"/>
  <c r="L44" i="4"/>
  <c r="K44" i="4"/>
  <c r="J44" i="4"/>
  <c r="I44" i="4"/>
  <c r="N43" i="4"/>
  <c r="M43" i="4"/>
  <c r="L43" i="4"/>
  <c r="K43" i="4"/>
  <c r="J43" i="4"/>
  <c r="I43" i="4"/>
  <c r="N42" i="4"/>
  <c r="M42" i="4"/>
  <c r="L42" i="4"/>
  <c r="K42" i="4"/>
  <c r="J42" i="4"/>
  <c r="I42" i="4"/>
  <c r="N41" i="4"/>
  <c r="M41" i="4"/>
  <c r="L41" i="4"/>
  <c r="K41" i="4"/>
  <c r="J41" i="4"/>
  <c r="I41" i="4"/>
  <c r="N40" i="4"/>
  <c r="M40" i="4"/>
  <c r="L40" i="4"/>
  <c r="K40" i="4"/>
  <c r="J40" i="4"/>
  <c r="I40" i="4"/>
  <c r="N39" i="4"/>
  <c r="M39" i="4"/>
  <c r="L39" i="4"/>
  <c r="K39" i="4"/>
  <c r="J39" i="4"/>
  <c r="I39" i="4"/>
  <c r="N38" i="4"/>
  <c r="M38" i="4"/>
  <c r="L38" i="4"/>
  <c r="K38" i="4"/>
  <c r="J38" i="4"/>
  <c r="I38" i="4"/>
  <c r="N37" i="4"/>
  <c r="M37" i="4"/>
  <c r="L37" i="4"/>
  <c r="K37" i="4"/>
  <c r="J37" i="4"/>
  <c r="I37" i="4"/>
  <c r="N36" i="4"/>
  <c r="M36" i="4"/>
  <c r="L36" i="4"/>
  <c r="K36" i="4"/>
  <c r="J36" i="4"/>
  <c r="I36" i="4"/>
  <c r="N35" i="4"/>
  <c r="M35" i="4"/>
  <c r="L35" i="4"/>
  <c r="K35" i="4"/>
  <c r="J35" i="4"/>
  <c r="I35" i="4"/>
  <c r="N34" i="4"/>
  <c r="M34" i="4"/>
  <c r="L34" i="4"/>
  <c r="K34" i="4"/>
  <c r="J34" i="4"/>
  <c r="I34" i="4"/>
  <c r="N33" i="4"/>
  <c r="M33" i="4"/>
  <c r="L33" i="4"/>
  <c r="K33" i="4"/>
  <c r="J33" i="4"/>
  <c r="I33" i="4"/>
  <c r="N32" i="4"/>
  <c r="M32" i="4"/>
  <c r="L32" i="4"/>
  <c r="K32" i="4"/>
  <c r="J32" i="4"/>
  <c r="I32" i="4"/>
  <c r="N31" i="4"/>
  <c r="M31" i="4"/>
  <c r="L31" i="4"/>
  <c r="K31" i="4"/>
  <c r="J31" i="4"/>
  <c r="I31" i="4"/>
  <c r="N30" i="4"/>
  <c r="M30" i="4"/>
  <c r="L30" i="4"/>
  <c r="K30" i="4"/>
  <c r="J30" i="4"/>
  <c r="I30" i="4"/>
  <c r="N29" i="4"/>
  <c r="M29" i="4"/>
  <c r="L29" i="4"/>
  <c r="K29" i="4"/>
  <c r="J29" i="4"/>
  <c r="I29" i="4"/>
  <c r="N28" i="4"/>
  <c r="M28" i="4"/>
  <c r="L28" i="4"/>
  <c r="K28" i="4"/>
  <c r="J28" i="4"/>
  <c r="I28" i="4"/>
  <c r="N27" i="4"/>
  <c r="M27" i="4"/>
  <c r="L27" i="4"/>
  <c r="K27" i="4"/>
  <c r="J27" i="4"/>
  <c r="I27" i="4"/>
  <c r="N26" i="4"/>
  <c r="M26" i="4"/>
  <c r="L26" i="4"/>
  <c r="K26" i="4"/>
  <c r="J26" i="4"/>
  <c r="I26" i="4"/>
  <c r="N25" i="4"/>
  <c r="M25" i="4"/>
  <c r="L25" i="4"/>
  <c r="K25" i="4"/>
  <c r="J25" i="4"/>
  <c r="I25" i="4"/>
  <c r="N24" i="4"/>
  <c r="M24" i="4"/>
  <c r="L24" i="4"/>
  <c r="K24" i="4"/>
  <c r="J24" i="4"/>
  <c r="I24" i="4"/>
  <c r="N23" i="4"/>
  <c r="M23" i="4"/>
  <c r="L23" i="4"/>
  <c r="K23" i="4"/>
  <c r="J23" i="4"/>
  <c r="I23" i="4"/>
  <c r="N22" i="4"/>
  <c r="M22" i="4"/>
  <c r="L22" i="4"/>
  <c r="K22" i="4"/>
  <c r="J22" i="4"/>
  <c r="I22" i="4"/>
  <c r="N21" i="4"/>
  <c r="M21" i="4"/>
  <c r="L21" i="4"/>
  <c r="K21" i="4"/>
  <c r="J21" i="4"/>
  <c r="I21" i="4"/>
  <c r="N20" i="4"/>
  <c r="M20" i="4"/>
  <c r="L20" i="4"/>
  <c r="K20" i="4"/>
  <c r="J20" i="4"/>
  <c r="I20" i="4"/>
  <c r="N19" i="4"/>
  <c r="M19" i="4"/>
  <c r="L19" i="4"/>
  <c r="K19" i="4"/>
  <c r="J19" i="4"/>
  <c r="I19" i="4"/>
  <c r="N18" i="4"/>
  <c r="M18" i="4"/>
  <c r="L18" i="4"/>
  <c r="K18" i="4"/>
  <c r="J18" i="4"/>
  <c r="I18" i="4"/>
  <c r="N17" i="4"/>
  <c r="M17" i="4"/>
  <c r="L17" i="4"/>
  <c r="K17" i="4"/>
  <c r="J17" i="4"/>
  <c r="I17" i="4"/>
  <c r="N16" i="4"/>
  <c r="M16" i="4"/>
  <c r="L16" i="4"/>
  <c r="K16" i="4"/>
  <c r="J16" i="4"/>
  <c r="I16" i="4"/>
  <c r="N15" i="4"/>
  <c r="M15" i="4"/>
  <c r="L15" i="4"/>
  <c r="K15" i="4"/>
  <c r="J15" i="4"/>
  <c r="I15" i="4"/>
  <c r="N14" i="4"/>
  <c r="M14" i="4"/>
  <c r="L14" i="4"/>
  <c r="K14" i="4"/>
  <c r="J14" i="4"/>
  <c r="I14" i="4"/>
  <c r="N13" i="4"/>
  <c r="M13" i="4"/>
  <c r="L13" i="4"/>
  <c r="K13" i="4"/>
  <c r="J13" i="4"/>
  <c r="I13" i="4"/>
  <c r="N12" i="4"/>
  <c r="M12" i="4"/>
  <c r="L12" i="4"/>
  <c r="K12" i="4"/>
  <c r="J12" i="4"/>
  <c r="I12" i="4"/>
  <c r="N11" i="4"/>
  <c r="M11" i="4"/>
  <c r="L11" i="4"/>
  <c r="K11" i="4"/>
  <c r="J11" i="4"/>
  <c r="I11" i="4"/>
  <c r="N10" i="4"/>
  <c r="M10" i="4"/>
  <c r="L10" i="4"/>
  <c r="K10" i="4"/>
  <c r="J10" i="4"/>
  <c r="I10" i="4"/>
  <c r="N9" i="4"/>
  <c r="M9" i="4"/>
  <c r="L9" i="4"/>
  <c r="K9" i="4"/>
  <c r="J9" i="4"/>
  <c r="I9" i="4"/>
  <c r="N8" i="4"/>
  <c r="M8" i="4"/>
  <c r="L8" i="4"/>
  <c r="K8" i="4"/>
  <c r="J8" i="4"/>
  <c r="I8" i="4"/>
  <c r="N7" i="4"/>
  <c r="O53" i="6" s="1"/>
  <c r="M7" i="4"/>
  <c r="N53" i="6" s="1"/>
  <c r="L7" i="4"/>
  <c r="M53" i="6" s="1"/>
  <c r="K7" i="4"/>
  <c r="L53" i="6" s="1"/>
  <c r="J7" i="4"/>
  <c r="K53" i="6" s="1"/>
  <c r="I7" i="4"/>
  <c r="J53" i="6" s="1"/>
  <c r="I6" i="4"/>
  <c r="I4" i="4"/>
  <c r="I2" i="4"/>
  <c r="N66" i="5"/>
  <c r="M66" i="5"/>
  <c r="L66" i="5"/>
  <c r="K66" i="5"/>
  <c r="J66" i="5"/>
  <c r="I66" i="5"/>
  <c r="N65" i="5"/>
  <c r="M65" i="5"/>
  <c r="L65" i="5"/>
  <c r="K65" i="5"/>
  <c r="J65" i="5"/>
  <c r="I65" i="5"/>
  <c r="N64" i="5"/>
  <c r="M64" i="5"/>
  <c r="L64" i="5"/>
  <c r="K64" i="5"/>
  <c r="J64" i="5"/>
  <c r="I64" i="5"/>
  <c r="N63" i="5"/>
  <c r="M63" i="5"/>
  <c r="L63" i="5"/>
  <c r="K63" i="5"/>
  <c r="J63" i="5"/>
  <c r="I63" i="5"/>
  <c r="N62" i="5"/>
  <c r="M62" i="5"/>
  <c r="L62" i="5"/>
  <c r="K62" i="5"/>
  <c r="J62" i="5"/>
  <c r="I62" i="5"/>
  <c r="N61" i="5"/>
  <c r="M61" i="5"/>
  <c r="L61" i="5"/>
  <c r="K61" i="5"/>
  <c r="J61" i="5"/>
  <c r="I61" i="5"/>
  <c r="N60" i="5"/>
  <c r="M60" i="5"/>
  <c r="L60" i="5"/>
  <c r="K60" i="5"/>
  <c r="J60" i="5"/>
  <c r="I60" i="5"/>
  <c r="N59" i="5"/>
  <c r="M59" i="5"/>
  <c r="L59" i="5"/>
  <c r="K59" i="5"/>
  <c r="J59" i="5"/>
  <c r="I59" i="5"/>
  <c r="N58" i="5"/>
  <c r="M58" i="5"/>
  <c r="L58" i="5"/>
  <c r="K58" i="5"/>
  <c r="J58" i="5"/>
  <c r="I58" i="5"/>
  <c r="N57" i="5"/>
  <c r="M57" i="5"/>
  <c r="L57" i="5"/>
  <c r="K57" i="5"/>
  <c r="J57" i="5"/>
  <c r="I57" i="5"/>
  <c r="N56" i="5"/>
  <c r="M56" i="5"/>
  <c r="L56" i="5"/>
  <c r="K56" i="5"/>
  <c r="J56" i="5"/>
  <c r="I56" i="5"/>
  <c r="N55" i="5"/>
  <c r="M55" i="5"/>
  <c r="L55" i="5"/>
  <c r="K55" i="5"/>
  <c r="J55" i="5"/>
  <c r="I55" i="5"/>
  <c r="N54" i="5"/>
  <c r="M54" i="5"/>
  <c r="L54" i="5"/>
  <c r="K54" i="5"/>
  <c r="J54" i="5"/>
  <c r="I54" i="5"/>
  <c r="N53" i="5"/>
  <c r="M53" i="5"/>
  <c r="L53" i="5"/>
  <c r="K53" i="5"/>
  <c r="J53" i="5"/>
  <c r="I53" i="5"/>
  <c r="N52" i="5"/>
  <c r="M52" i="5"/>
  <c r="L52" i="5"/>
  <c r="K52" i="5"/>
  <c r="J52" i="5"/>
  <c r="I52" i="5"/>
  <c r="N51" i="5"/>
  <c r="M51" i="5"/>
  <c r="L51" i="5"/>
  <c r="K51" i="5"/>
  <c r="J51" i="5"/>
  <c r="I51" i="5"/>
  <c r="N50" i="5"/>
  <c r="M50" i="5"/>
  <c r="L50" i="5"/>
  <c r="K50" i="5"/>
  <c r="J50" i="5"/>
  <c r="I50" i="5"/>
  <c r="N49" i="5"/>
  <c r="M49" i="5"/>
  <c r="L49" i="5"/>
  <c r="K49" i="5"/>
  <c r="J49" i="5"/>
  <c r="I49" i="5"/>
  <c r="N48" i="5"/>
  <c r="M48" i="5"/>
  <c r="L48" i="5"/>
  <c r="K48" i="5"/>
  <c r="J48" i="5"/>
  <c r="I48" i="5"/>
  <c r="N47" i="5"/>
  <c r="M47" i="5"/>
  <c r="L47" i="5"/>
  <c r="K47" i="5"/>
  <c r="J47" i="5"/>
  <c r="I47" i="5"/>
  <c r="N46" i="5"/>
  <c r="M46" i="5"/>
  <c r="L46" i="5"/>
  <c r="K46" i="5"/>
  <c r="J46" i="5"/>
  <c r="I46" i="5"/>
  <c r="N45" i="5"/>
  <c r="M45" i="5"/>
  <c r="L45" i="5"/>
  <c r="K45" i="5"/>
  <c r="J45" i="5"/>
  <c r="I45" i="5"/>
  <c r="N44" i="5"/>
  <c r="M44" i="5"/>
  <c r="L44" i="5"/>
  <c r="K44" i="5"/>
  <c r="J44" i="5"/>
  <c r="I44" i="5"/>
  <c r="N43" i="5"/>
  <c r="M43" i="5"/>
  <c r="L43" i="5"/>
  <c r="K43" i="5"/>
  <c r="J43" i="5"/>
  <c r="I43" i="5"/>
  <c r="N42" i="5"/>
  <c r="M42" i="5"/>
  <c r="L42" i="5"/>
  <c r="K42" i="5"/>
  <c r="J42" i="5"/>
  <c r="I42" i="5"/>
  <c r="N41" i="5"/>
  <c r="M41" i="5"/>
  <c r="L41" i="5"/>
  <c r="K41" i="5"/>
  <c r="J41" i="5"/>
  <c r="I41" i="5"/>
  <c r="N40" i="5"/>
  <c r="M40" i="5"/>
  <c r="L40" i="5"/>
  <c r="K40" i="5"/>
  <c r="J40" i="5"/>
  <c r="I40" i="5"/>
  <c r="N39" i="5"/>
  <c r="M39" i="5"/>
  <c r="L39" i="5"/>
  <c r="K39" i="5"/>
  <c r="J39" i="5"/>
  <c r="I39" i="5"/>
  <c r="N38" i="5"/>
  <c r="M38" i="5"/>
  <c r="L38" i="5"/>
  <c r="K38" i="5"/>
  <c r="J38" i="5"/>
  <c r="I38" i="5"/>
  <c r="N37" i="5"/>
  <c r="M37" i="5"/>
  <c r="L37" i="5"/>
  <c r="K37" i="5"/>
  <c r="J37" i="5"/>
  <c r="I37" i="5"/>
  <c r="N36" i="5"/>
  <c r="M36" i="5"/>
  <c r="L36" i="5"/>
  <c r="K36" i="5"/>
  <c r="J36" i="5"/>
  <c r="I36" i="5"/>
  <c r="N35" i="5"/>
  <c r="M35" i="5"/>
  <c r="L35" i="5"/>
  <c r="K35" i="5"/>
  <c r="J35" i="5"/>
  <c r="I35" i="5"/>
  <c r="N34" i="5"/>
  <c r="M34" i="5"/>
  <c r="L34" i="5"/>
  <c r="K34" i="5"/>
  <c r="J34" i="5"/>
  <c r="I34" i="5"/>
  <c r="N33" i="5"/>
  <c r="M33" i="5"/>
  <c r="L33" i="5"/>
  <c r="K33" i="5"/>
  <c r="J33" i="5"/>
  <c r="I33" i="5"/>
  <c r="N32" i="5"/>
  <c r="M32" i="5"/>
  <c r="L32" i="5"/>
  <c r="K32" i="5"/>
  <c r="J32" i="5"/>
  <c r="I32" i="5"/>
  <c r="N31" i="5"/>
  <c r="M31" i="5"/>
  <c r="L31" i="5"/>
  <c r="K31" i="5"/>
  <c r="J31" i="5"/>
  <c r="I31" i="5"/>
  <c r="N30" i="5"/>
  <c r="M30" i="5"/>
  <c r="L30" i="5"/>
  <c r="K30" i="5"/>
  <c r="J30" i="5"/>
  <c r="I30" i="5"/>
  <c r="N29" i="5"/>
  <c r="M29" i="5"/>
  <c r="L29" i="5"/>
  <c r="K29" i="5"/>
  <c r="J29" i="5"/>
  <c r="I29" i="5"/>
  <c r="N28" i="5"/>
  <c r="M28" i="5"/>
  <c r="L28" i="5"/>
  <c r="K28" i="5"/>
  <c r="J28" i="5"/>
  <c r="I28" i="5"/>
  <c r="N27" i="5"/>
  <c r="M27" i="5"/>
  <c r="L27" i="5"/>
  <c r="K27" i="5"/>
  <c r="J27" i="5"/>
  <c r="I27" i="5"/>
  <c r="N26" i="5"/>
  <c r="M26" i="5"/>
  <c r="L26" i="5"/>
  <c r="K26" i="5"/>
  <c r="J26" i="5"/>
  <c r="I26" i="5"/>
  <c r="N25" i="5"/>
  <c r="M25" i="5"/>
  <c r="L25" i="5"/>
  <c r="K25" i="5"/>
  <c r="J25" i="5"/>
  <c r="I25" i="5"/>
  <c r="N24" i="5"/>
  <c r="M24" i="5"/>
  <c r="L24" i="5"/>
  <c r="K24" i="5"/>
  <c r="J24" i="5"/>
  <c r="I24" i="5"/>
  <c r="N23" i="5"/>
  <c r="M23" i="5"/>
  <c r="L23" i="5"/>
  <c r="K23" i="5"/>
  <c r="J23" i="5"/>
  <c r="I23" i="5"/>
  <c r="N22" i="5"/>
  <c r="M22" i="5"/>
  <c r="L22" i="5"/>
  <c r="K22" i="5"/>
  <c r="J22" i="5"/>
  <c r="I22" i="5"/>
  <c r="N21" i="5"/>
  <c r="M21" i="5"/>
  <c r="L21" i="5"/>
  <c r="K21" i="5"/>
  <c r="J21" i="5"/>
  <c r="I21" i="5"/>
  <c r="N20" i="5"/>
  <c r="M20" i="5"/>
  <c r="L20" i="5"/>
  <c r="K20" i="5"/>
  <c r="J20" i="5"/>
  <c r="I20" i="5"/>
  <c r="N19" i="5"/>
  <c r="M19" i="5"/>
  <c r="L19" i="5"/>
  <c r="K19" i="5"/>
  <c r="J19" i="5"/>
  <c r="I19" i="5"/>
  <c r="N18" i="5"/>
  <c r="M18" i="5"/>
  <c r="L18" i="5"/>
  <c r="K18" i="5"/>
  <c r="J18" i="5"/>
  <c r="I18" i="5"/>
  <c r="N17" i="5"/>
  <c r="M17" i="5"/>
  <c r="L17" i="5"/>
  <c r="K17" i="5"/>
  <c r="J17" i="5"/>
  <c r="I17" i="5"/>
  <c r="N16" i="5"/>
  <c r="M16" i="5"/>
  <c r="L16" i="5"/>
  <c r="K16" i="5"/>
  <c r="J16" i="5"/>
  <c r="I16" i="5"/>
  <c r="N15" i="5"/>
  <c r="M15" i="5"/>
  <c r="L15" i="5"/>
  <c r="K15" i="5"/>
  <c r="J15" i="5"/>
  <c r="I15" i="5"/>
  <c r="N14" i="5"/>
  <c r="M14" i="5"/>
  <c r="L14" i="5"/>
  <c r="K14" i="5"/>
  <c r="J14" i="5"/>
  <c r="I14" i="5"/>
  <c r="N13" i="5"/>
  <c r="M13" i="5"/>
  <c r="L13" i="5"/>
  <c r="K13" i="5"/>
  <c r="J13" i="5"/>
  <c r="I13" i="5"/>
  <c r="N12" i="5"/>
  <c r="M12" i="5"/>
  <c r="L12" i="5"/>
  <c r="K12" i="5"/>
  <c r="J12" i="5"/>
  <c r="I12" i="5"/>
  <c r="N11" i="5"/>
  <c r="M11" i="5"/>
  <c r="L11" i="5"/>
  <c r="K11" i="5"/>
  <c r="J11" i="5"/>
  <c r="I11" i="5"/>
  <c r="N10" i="5"/>
  <c r="M10" i="5"/>
  <c r="L10" i="5"/>
  <c r="K10" i="5"/>
  <c r="J10" i="5"/>
  <c r="I10" i="5"/>
  <c r="N9" i="5"/>
  <c r="M9" i="5"/>
  <c r="L9" i="5"/>
  <c r="K9" i="5"/>
  <c r="J9" i="5"/>
  <c r="I9" i="5"/>
  <c r="N8" i="5"/>
  <c r="O54" i="8" s="1"/>
  <c r="M8" i="5"/>
  <c r="N54" i="8" s="1"/>
  <c r="L8" i="5"/>
  <c r="M54" i="8" s="1"/>
  <c r="K8" i="5"/>
  <c r="L54" i="8" s="1"/>
  <c r="J8" i="5"/>
  <c r="K54" i="8" s="1"/>
  <c r="I8" i="5"/>
  <c r="J54" i="8" s="1"/>
  <c r="N7" i="5"/>
  <c r="M7" i="5"/>
  <c r="L7" i="5"/>
  <c r="K7" i="5"/>
  <c r="J7" i="5"/>
  <c r="I7" i="5"/>
  <c r="I6" i="5"/>
  <c r="I5" i="5"/>
  <c r="I4" i="5"/>
  <c r="I2" i="5"/>
  <c r="B98" i="8"/>
  <c r="A99" i="8" s="1"/>
  <c r="B98" i="6"/>
  <c r="C3" i="8"/>
  <c r="C26" i="17"/>
  <c r="B4" i="5"/>
  <c r="C4" i="5" s="1"/>
  <c r="B4" i="4"/>
  <c r="C4" i="4" s="1"/>
  <c r="H4" i="2"/>
  <c r="E10" i="8" l="1"/>
  <c r="G10" i="8"/>
  <c r="C101" i="8"/>
  <c r="C101" i="6"/>
  <c r="F29" i="17"/>
  <c r="I29" i="17" s="1"/>
  <c r="F29" i="2"/>
  <c r="I29" i="2" s="1"/>
  <c r="F26" i="2"/>
  <c r="C9" i="6" l="1"/>
  <c r="H9" i="8"/>
  <c r="AE9" i="8" s="1"/>
  <c r="F9" i="8"/>
  <c r="AE8" i="8" s="1"/>
  <c r="D9" i="8"/>
  <c r="G9" i="8"/>
  <c r="AB9" i="8" s="1"/>
  <c r="E9" i="8"/>
  <c r="AB8" i="8" s="1"/>
  <c r="C9" i="8"/>
  <c r="AI9" i="8"/>
  <c r="AH9" i="8"/>
  <c r="AA9" i="8"/>
  <c r="AI8" i="8"/>
  <c r="AH8" i="8"/>
  <c r="AA8" i="8"/>
  <c r="E8" i="8"/>
  <c r="G8" i="8" s="1"/>
  <c r="E9" i="6"/>
  <c r="AG9" i="6"/>
  <c r="A12" i="2"/>
  <c r="A12" i="17" s="1"/>
  <c r="AK9" i="6"/>
  <c r="AJ9" i="6"/>
  <c r="AC9" i="6"/>
  <c r="AK8" i="6"/>
  <c r="AJ8" i="6"/>
  <c r="AG8" i="6"/>
  <c r="AC8" i="6"/>
  <c r="E8" i="6"/>
  <c r="G8" i="6" s="1"/>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G7" i="5"/>
  <c r="E7" i="5"/>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G7" i="4"/>
  <c r="E7" i="4"/>
  <c r="G119"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44" i="10"/>
  <c r="T48" i="10" l="1"/>
  <c r="D54" i="8"/>
  <c r="AB17" i="8" s="1"/>
  <c r="D55" i="8"/>
  <c r="AC55" i="8" s="1"/>
  <c r="D56" i="8"/>
  <c r="AD56" i="8" s="1"/>
  <c r="D57" i="8"/>
  <c r="AD57" i="8" s="1"/>
  <c r="D58" i="8"/>
  <c r="AC58" i="8" s="1"/>
  <c r="D59" i="8"/>
  <c r="AD59" i="8" s="1"/>
  <c r="D60" i="8"/>
  <c r="AD60" i="8" s="1"/>
  <c r="D61" i="8"/>
  <c r="AC61" i="8" s="1"/>
  <c r="D62" i="8"/>
  <c r="AD62" i="8" s="1"/>
  <c r="D63" i="8"/>
  <c r="AC63" i="8" s="1"/>
  <c r="D64" i="8"/>
  <c r="AD64" i="8" s="1"/>
  <c r="D65" i="8"/>
  <c r="AD65" i="8" s="1"/>
  <c r="D66" i="8"/>
  <c r="AD66" i="8" s="1"/>
  <c r="D67" i="8"/>
  <c r="AD67" i="8" s="1"/>
  <c r="D68" i="8"/>
  <c r="AD68" i="8" s="1"/>
  <c r="D69" i="8"/>
  <c r="AD69" i="8" s="1"/>
  <c r="D70" i="8"/>
  <c r="D71" i="8"/>
  <c r="AB34" i="8" s="1"/>
  <c r="D72" i="8"/>
  <c r="AD72" i="8" s="1"/>
  <c r="D73" i="8"/>
  <c r="AD73" i="8" s="1"/>
  <c r="D74" i="8"/>
  <c r="AC74" i="8" s="1"/>
  <c r="D75" i="8"/>
  <c r="AC75" i="8" s="1"/>
  <c r="D76" i="8"/>
  <c r="AC76" i="8" s="1"/>
  <c r="D77" i="8"/>
  <c r="AD77" i="8" s="1"/>
  <c r="D78" i="8"/>
  <c r="AD78" i="8" s="1"/>
  <c r="D79" i="8"/>
  <c r="AC79" i="8" s="1"/>
  <c r="D80" i="8"/>
  <c r="AC80" i="8" s="1"/>
  <c r="D81" i="8"/>
  <c r="AD81" i="8" s="1"/>
  <c r="D82" i="8"/>
  <c r="AC82" i="8" s="1"/>
  <c r="D83" i="8"/>
  <c r="AD83" i="8" s="1"/>
  <c r="D84" i="8"/>
  <c r="AD84" i="8" s="1"/>
  <c r="D85" i="8"/>
  <c r="AD85" i="8" s="1"/>
  <c r="D86" i="8"/>
  <c r="AD86" i="8" s="1"/>
  <c r="D87" i="8"/>
  <c r="AD87" i="8" s="1"/>
  <c r="D88" i="8"/>
  <c r="AD88" i="8" s="1"/>
  <c r="D89" i="8"/>
  <c r="AD89" i="8" s="1"/>
  <c r="D90" i="8"/>
  <c r="AC90" i="8" s="1"/>
  <c r="D91" i="8"/>
  <c r="AC91" i="8" s="1"/>
  <c r="D92" i="8"/>
  <c r="AC92" i="8" s="1"/>
  <c r="D53" i="8"/>
  <c r="AC53" i="8" s="1"/>
  <c r="C54" i="6"/>
  <c r="AC17" i="6" s="1"/>
  <c r="D54" i="6"/>
  <c r="AE54" i="6" s="1"/>
  <c r="C55" i="6"/>
  <c r="AC18" i="6" s="1"/>
  <c r="D55" i="6"/>
  <c r="AE55" i="6" s="1"/>
  <c r="C56" i="6"/>
  <c r="AC19" i="6" s="1"/>
  <c r="D56" i="6"/>
  <c r="AE56" i="6" s="1"/>
  <c r="C57" i="6"/>
  <c r="AC20" i="6" s="1"/>
  <c r="D57" i="6"/>
  <c r="AD20" i="6" s="1"/>
  <c r="C58" i="6"/>
  <c r="AC21" i="6" s="1"/>
  <c r="D58" i="6"/>
  <c r="AE58" i="6" s="1"/>
  <c r="C59" i="6"/>
  <c r="AC22" i="6" s="1"/>
  <c r="D59" i="6"/>
  <c r="AE59" i="6" s="1"/>
  <c r="C60" i="6"/>
  <c r="AC23" i="6" s="1"/>
  <c r="D60" i="6"/>
  <c r="AE60" i="6" s="1"/>
  <c r="C61" i="6"/>
  <c r="D61" i="6"/>
  <c r="AD24" i="6" s="1"/>
  <c r="C62" i="6"/>
  <c r="AC25" i="6" s="1"/>
  <c r="D62" i="6"/>
  <c r="AE62" i="6" s="1"/>
  <c r="C63" i="6"/>
  <c r="AC26" i="6" s="1"/>
  <c r="D63" i="6"/>
  <c r="AE63" i="6" s="1"/>
  <c r="C64" i="6"/>
  <c r="AC27" i="6" s="1"/>
  <c r="D64" i="6"/>
  <c r="AE64" i="6" s="1"/>
  <c r="C65" i="6"/>
  <c r="AC28" i="6" s="1"/>
  <c r="D65" i="6"/>
  <c r="AD28" i="6" s="1"/>
  <c r="C66" i="6"/>
  <c r="AC29" i="6" s="1"/>
  <c r="D66" i="6"/>
  <c r="AD29" i="6" s="1"/>
  <c r="C67" i="6"/>
  <c r="AC30" i="6" s="1"/>
  <c r="D67" i="6"/>
  <c r="AE67" i="6" s="1"/>
  <c r="C68" i="6"/>
  <c r="AC31" i="6" s="1"/>
  <c r="D68" i="6"/>
  <c r="AE68" i="6" s="1"/>
  <c r="C69" i="6"/>
  <c r="AC32" i="6" s="1"/>
  <c r="D69" i="6"/>
  <c r="AE69" i="6" s="1"/>
  <c r="C70" i="6"/>
  <c r="AC33" i="6" s="1"/>
  <c r="D70" i="6"/>
  <c r="AE70" i="6" s="1"/>
  <c r="C71" i="6"/>
  <c r="AC34" i="6" s="1"/>
  <c r="D71" i="6"/>
  <c r="AE71" i="6" s="1"/>
  <c r="C72" i="6"/>
  <c r="AC35" i="6" s="1"/>
  <c r="D72" i="6"/>
  <c r="AE72" i="6" s="1"/>
  <c r="C73" i="6"/>
  <c r="AC36" i="6" s="1"/>
  <c r="D73" i="6"/>
  <c r="AE73" i="6" s="1"/>
  <c r="C74" i="6"/>
  <c r="D74" i="6"/>
  <c r="AE74" i="6" s="1"/>
  <c r="C75" i="6"/>
  <c r="D75" i="6"/>
  <c r="AE75" i="6" s="1"/>
  <c r="C76" i="6"/>
  <c r="D76" i="6"/>
  <c r="AE76" i="6" s="1"/>
  <c r="C77" i="6"/>
  <c r="D77" i="6"/>
  <c r="AE77" i="6" s="1"/>
  <c r="C78" i="6"/>
  <c r="D78" i="6"/>
  <c r="AE78" i="6" s="1"/>
  <c r="C79" i="6"/>
  <c r="D79" i="6"/>
  <c r="AE79" i="6" s="1"/>
  <c r="C80" i="6"/>
  <c r="D80" i="6"/>
  <c r="AE80" i="6" s="1"/>
  <c r="C81" i="6"/>
  <c r="D81" i="6"/>
  <c r="AE81" i="6" s="1"/>
  <c r="C82" i="6"/>
  <c r="D82" i="6"/>
  <c r="AE82" i="6" s="1"/>
  <c r="C83" i="6"/>
  <c r="D83" i="6"/>
  <c r="AE83" i="6" s="1"/>
  <c r="C84" i="6"/>
  <c r="D84" i="6"/>
  <c r="AE84" i="6" s="1"/>
  <c r="C85" i="6"/>
  <c r="D85" i="6"/>
  <c r="AE85" i="6" s="1"/>
  <c r="C86" i="6"/>
  <c r="D86" i="6"/>
  <c r="AE86" i="6" s="1"/>
  <c r="C87" i="6"/>
  <c r="D87" i="6"/>
  <c r="AE87" i="6" s="1"/>
  <c r="C88" i="6"/>
  <c r="D88" i="6"/>
  <c r="AE88" i="6" s="1"/>
  <c r="C89" i="6"/>
  <c r="D89" i="6"/>
  <c r="AE89" i="6" s="1"/>
  <c r="C90" i="6"/>
  <c r="D90" i="6"/>
  <c r="AE90" i="6" s="1"/>
  <c r="C91" i="6"/>
  <c r="D91" i="6"/>
  <c r="AE91" i="6" s="1"/>
  <c r="C92" i="6"/>
  <c r="D92" i="6"/>
  <c r="AE92" i="6" s="1"/>
  <c r="D53" i="6"/>
  <c r="AE53" i="6" s="1"/>
  <c r="AD45" i="10"/>
  <c r="AD46" i="10"/>
  <c r="AD47" i="10"/>
  <c r="AD48" i="10"/>
  <c r="AD49" i="10"/>
  <c r="AD50" i="10"/>
  <c r="AD51" i="10"/>
  <c r="AD52" i="10"/>
  <c r="AD53" i="10"/>
  <c r="AD54" i="10"/>
  <c r="AD55" i="10"/>
  <c r="AD56" i="10"/>
  <c r="AD57" i="10"/>
  <c r="AD58" i="10"/>
  <c r="AD59" i="10"/>
  <c r="AD60" i="10"/>
  <c r="AD61" i="10"/>
  <c r="AD62" i="10"/>
  <c r="AD63" i="10"/>
  <c r="AD64" i="10"/>
  <c r="AD65" i="10"/>
  <c r="AD66" i="10"/>
  <c r="AD67" i="10"/>
  <c r="AD68" i="10"/>
  <c r="AD69" i="10"/>
  <c r="AD70" i="10"/>
  <c r="AD71" i="10"/>
  <c r="AD72" i="10"/>
  <c r="AD73" i="10"/>
  <c r="AD74" i="10"/>
  <c r="AD75" i="10"/>
  <c r="AD76" i="10"/>
  <c r="AD77" i="10"/>
  <c r="AD78" i="10"/>
  <c r="AD79" i="10"/>
  <c r="AD80" i="10"/>
  <c r="AD81" i="10"/>
  <c r="AD82" i="10"/>
  <c r="AD83" i="10"/>
  <c r="AD84" i="10"/>
  <c r="AD85" i="10"/>
  <c r="AD86" i="10"/>
  <c r="AD87" i="10"/>
  <c r="AD88" i="10"/>
  <c r="AD89" i="10"/>
  <c r="AD90" i="10"/>
  <c r="AD91" i="10"/>
  <c r="AD92" i="10"/>
  <c r="AD93" i="10"/>
  <c r="AD94" i="10"/>
  <c r="AD95" i="10"/>
  <c r="AD96" i="10"/>
  <c r="AD97" i="10"/>
  <c r="AD98" i="10"/>
  <c r="AD99" i="10"/>
  <c r="AD100" i="10"/>
  <c r="AD101" i="10"/>
  <c r="AD102" i="10"/>
  <c r="AD103" i="10"/>
  <c r="AD104" i="10"/>
  <c r="AD105" i="10"/>
  <c r="AD106" i="10"/>
  <c r="AD107" i="10"/>
  <c r="AD108" i="10"/>
  <c r="AD109" i="10"/>
  <c r="AD110" i="10"/>
  <c r="AD44" i="10"/>
  <c r="F53" i="6"/>
  <c r="AF16" i="6" s="1"/>
  <c r="F54" i="6"/>
  <c r="AF17" i="6" s="1"/>
  <c r="F55" i="6"/>
  <c r="AF18" i="6" s="1"/>
  <c r="F56" i="6"/>
  <c r="AF19" i="6" s="1"/>
  <c r="C54" i="8"/>
  <c r="I54" i="8" s="1"/>
  <c r="H54" i="8"/>
  <c r="C55" i="8"/>
  <c r="AA18" i="8" s="1"/>
  <c r="H55" i="8"/>
  <c r="C56" i="8"/>
  <c r="I56" i="8" s="1"/>
  <c r="H56" i="8"/>
  <c r="C57" i="8"/>
  <c r="I57" i="8" s="1"/>
  <c r="H57" i="8"/>
  <c r="C58" i="8"/>
  <c r="I58" i="8" s="1"/>
  <c r="H58" i="8"/>
  <c r="C59" i="8"/>
  <c r="I59" i="8" s="1"/>
  <c r="H59" i="8"/>
  <c r="C60" i="8"/>
  <c r="AA23" i="8" s="1"/>
  <c r="H60" i="8"/>
  <c r="C61" i="8"/>
  <c r="I61" i="8" s="1"/>
  <c r="H61" i="8"/>
  <c r="C62" i="8"/>
  <c r="I62" i="8" s="1"/>
  <c r="H62" i="8"/>
  <c r="C63" i="8"/>
  <c r="AA26" i="8" s="1"/>
  <c r="H63" i="8"/>
  <c r="C64" i="8"/>
  <c r="I64" i="8" s="1"/>
  <c r="H64" i="8"/>
  <c r="C65" i="8"/>
  <c r="I65" i="8" s="1"/>
  <c r="H65" i="8"/>
  <c r="C66" i="8"/>
  <c r="I66" i="8" s="1"/>
  <c r="H66" i="8"/>
  <c r="C67" i="8"/>
  <c r="I67" i="8" s="1"/>
  <c r="H67" i="8"/>
  <c r="C68" i="8"/>
  <c r="AA31" i="8" s="1"/>
  <c r="H68" i="8"/>
  <c r="C69" i="8"/>
  <c r="I69" i="8" s="1"/>
  <c r="H69" i="8"/>
  <c r="C70" i="8"/>
  <c r="I70" i="8" s="1"/>
  <c r="H70" i="8"/>
  <c r="C71" i="8"/>
  <c r="AA34" i="8" s="1"/>
  <c r="H71" i="8"/>
  <c r="C72" i="8"/>
  <c r="I72" i="8" s="1"/>
  <c r="H72" i="8"/>
  <c r="C73" i="8"/>
  <c r="I73" i="8" s="1"/>
  <c r="H73" i="8"/>
  <c r="C74" i="8"/>
  <c r="I74" i="8" s="1"/>
  <c r="H74" i="8"/>
  <c r="C75" i="8"/>
  <c r="I75" i="8" s="1"/>
  <c r="H75" i="8"/>
  <c r="C76" i="8"/>
  <c r="H76" i="8"/>
  <c r="C77" i="8"/>
  <c r="I77" i="8" s="1"/>
  <c r="H77" i="8"/>
  <c r="C78" i="8"/>
  <c r="I78" i="8" s="1"/>
  <c r="H78" i="8"/>
  <c r="C79" i="8"/>
  <c r="H79" i="8"/>
  <c r="C80" i="8"/>
  <c r="I80" i="8" s="1"/>
  <c r="H80" i="8"/>
  <c r="C81" i="8"/>
  <c r="I81" i="8" s="1"/>
  <c r="H81" i="8"/>
  <c r="C82" i="8"/>
  <c r="AB82" i="8" s="1"/>
  <c r="H82" i="8"/>
  <c r="C83" i="8"/>
  <c r="I83" i="8" s="1"/>
  <c r="H83" i="8"/>
  <c r="C84" i="8"/>
  <c r="H84" i="8"/>
  <c r="C85" i="8"/>
  <c r="I85" i="8" s="1"/>
  <c r="H85" i="8"/>
  <c r="C86" i="8"/>
  <c r="I86" i="8" s="1"/>
  <c r="H86" i="8"/>
  <c r="C87" i="8"/>
  <c r="H87" i="8"/>
  <c r="C88" i="8"/>
  <c r="I88" i="8" s="1"/>
  <c r="H88" i="8"/>
  <c r="C89" i="8"/>
  <c r="I89" i="8" s="1"/>
  <c r="H89" i="8"/>
  <c r="C90" i="8"/>
  <c r="I90" i="8" s="1"/>
  <c r="H90" i="8"/>
  <c r="C91" i="8"/>
  <c r="I91" i="8" s="1"/>
  <c r="H91" i="8"/>
  <c r="C92" i="8"/>
  <c r="H92" i="8"/>
  <c r="H53" i="8"/>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53" i="6"/>
  <c r="AC70" i="8" l="1"/>
  <c r="AD70" i="8"/>
  <c r="AD71" i="8"/>
  <c r="AC24" i="6"/>
  <c r="AD55" i="8"/>
  <c r="AD54" i="8"/>
  <c r="AC54" i="8"/>
  <c r="AA24" i="8"/>
  <c r="AD31" i="6"/>
  <c r="AE65" i="6"/>
  <c r="AC65" i="8"/>
  <c r="AC69" i="8"/>
  <c r="AD22" i="6"/>
  <c r="AE61" i="6"/>
  <c r="AD82" i="8"/>
  <c r="AC81" i="8"/>
  <c r="AB21" i="8"/>
  <c r="AC66" i="8"/>
  <c r="AA22" i="8"/>
  <c r="AB29" i="8"/>
  <c r="AB23" i="8"/>
  <c r="AB24" i="8"/>
  <c r="AB30" i="8"/>
  <c r="AA30" i="8"/>
  <c r="AB31" i="8"/>
  <c r="AA32" i="8"/>
  <c r="AC71" i="8"/>
  <c r="AB32" i="8"/>
  <c r="AB33" i="8"/>
  <c r="AC68" i="8"/>
  <c r="AB16" i="8"/>
  <c r="AA35" i="8"/>
  <c r="AC67" i="8"/>
  <c r="AA17" i="8"/>
  <c r="AB22" i="8"/>
  <c r="AA25" i="8"/>
  <c r="AB25" i="8"/>
  <c r="AB26" i="8"/>
  <c r="AA27" i="8"/>
  <c r="AB27" i="8"/>
  <c r="AD58" i="8"/>
  <c r="AC85" i="8"/>
  <c r="AA20" i="8"/>
  <c r="AA28" i="8"/>
  <c r="AA36" i="8"/>
  <c r="AD76" i="8"/>
  <c r="AC84" i="8"/>
  <c r="AB20" i="8"/>
  <c r="AB28" i="8"/>
  <c r="AB36" i="8"/>
  <c r="AA33" i="8"/>
  <c r="AD75" i="8"/>
  <c r="AB18" i="8"/>
  <c r="AC87" i="8"/>
  <c r="AA19" i="8"/>
  <c r="AC86" i="8"/>
  <c r="AB19" i="8"/>
  <c r="AB35" i="8"/>
  <c r="AC83" i="8"/>
  <c r="AA21" i="8"/>
  <c r="AA29" i="8"/>
  <c r="AE57" i="6"/>
  <c r="AD26" i="6"/>
  <c r="AD27" i="6"/>
  <c r="AE66" i="6"/>
  <c r="AD16" i="6"/>
  <c r="AD34" i="6"/>
  <c r="AD35" i="6"/>
  <c r="AD18" i="6"/>
  <c r="AD19" i="6"/>
  <c r="AD21" i="6"/>
  <c r="AD23" i="6"/>
  <c r="AD32" i="6"/>
  <c r="AD17" i="6"/>
  <c r="AD25" i="6"/>
  <c r="AD33" i="6"/>
  <c r="AD36" i="6"/>
  <c r="AD30" i="6"/>
  <c r="AD63" i="8"/>
  <c r="AD61" i="8"/>
  <c r="AB62" i="8"/>
  <c r="AC78" i="8"/>
  <c r="AC62" i="8"/>
  <c r="AD80" i="8"/>
  <c r="AC64" i="8"/>
  <c r="AD92" i="8"/>
  <c r="AB57" i="8"/>
  <c r="AD79" i="8"/>
  <c r="AB66" i="8"/>
  <c r="AC77" i="8"/>
  <c r="AD91" i="8"/>
  <c r="AB73" i="8"/>
  <c r="AC60" i="8"/>
  <c r="AD74" i="8"/>
  <c r="AB80" i="8"/>
  <c r="AC59" i="8"/>
  <c r="AB89" i="8"/>
  <c r="AD90" i="8"/>
  <c r="I82" i="8"/>
  <c r="AC89" i="8"/>
  <c r="AC73" i="8"/>
  <c r="AC57" i="8"/>
  <c r="AC88" i="8"/>
  <c r="AC72" i="8"/>
  <c r="AC56" i="8"/>
  <c r="AB83" i="8"/>
  <c r="AB85" i="8"/>
  <c r="AB88" i="8"/>
  <c r="AB90" i="8"/>
  <c r="AB64" i="8"/>
  <c r="AB74" i="8"/>
  <c r="AB67" i="8"/>
  <c r="AB69" i="8"/>
  <c r="AB72" i="8"/>
  <c r="AB58" i="8"/>
  <c r="AB59" i="8"/>
  <c r="AB77" i="8"/>
  <c r="AB61" i="8"/>
  <c r="AB78" i="8"/>
  <c r="AB56" i="8"/>
  <c r="I87" i="8"/>
  <c r="AB87" i="8"/>
  <c r="I79" i="8"/>
  <c r="AB79" i="8"/>
  <c r="I71" i="8"/>
  <c r="AB71" i="8"/>
  <c r="I63" i="8"/>
  <c r="AB63" i="8"/>
  <c r="I55" i="8"/>
  <c r="AB55" i="8"/>
  <c r="I92" i="8"/>
  <c r="AB92" i="8"/>
  <c r="I84" i="8"/>
  <c r="AB84" i="8"/>
  <c r="I76" i="8"/>
  <c r="AB76" i="8"/>
  <c r="I68" i="8"/>
  <c r="AB68" i="8"/>
  <c r="I60" i="8"/>
  <c r="AB60" i="8"/>
  <c r="AB54" i="8"/>
  <c r="AB65" i="8"/>
  <c r="AB70" i="8"/>
  <c r="AB75" i="8"/>
  <c r="AB81" i="8"/>
  <c r="AB86" i="8"/>
  <c r="AB91" i="8"/>
  <c r="F66" i="5" l="1"/>
  <c r="F65" i="5"/>
  <c r="F64" i="5"/>
  <c r="F63" i="5"/>
  <c r="F62" i="5"/>
  <c r="F61" i="5"/>
  <c r="F60" i="5"/>
  <c r="F59" i="5"/>
  <c r="F58" i="5"/>
  <c r="F57" i="5"/>
  <c r="F56" i="5"/>
  <c r="F55" i="5"/>
  <c r="F54" i="5"/>
  <c r="F53" i="5"/>
  <c r="F52" i="5"/>
  <c r="F51" i="5"/>
  <c r="F50" i="5"/>
  <c r="F49" i="5"/>
  <c r="F48" i="5"/>
  <c r="F47" i="5"/>
  <c r="G92" i="8"/>
  <c r="F46" i="5"/>
  <c r="F92" i="8"/>
  <c r="AF92" i="8" s="1"/>
  <c r="G91" i="8"/>
  <c r="F45" i="5"/>
  <c r="F91" i="8"/>
  <c r="AF91" i="8" s="1"/>
  <c r="G90" i="8"/>
  <c r="F44" i="5"/>
  <c r="F90" i="8"/>
  <c r="AF90" i="8" s="1"/>
  <c r="G89" i="8"/>
  <c r="F43" i="5"/>
  <c r="F89" i="8"/>
  <c r="AF89" i="8" s="1"/>
  <c r="G88" i="8"/>
  <c r="F42" i="5"/>
  <c r="F88" i="8"/>
  <c r="AF88" i="8" s="1"/>
  <c r="G87" i="8"/>
  <c r="F41" i="5"/>
  <c r="F87" i="8"/>
  <c r="AF87" i="8" s="1"/>
  <c r="G86" i="8"/>
  <c r="F40" i="5"/>
  <c r="F86" i="8"/>
  <c r="AF86" i="8" s="1"/>
  <c r="G85" i="8"/>
  <c r="F39" i="5"/>
  <c r="F85" i="8"/>
  <c r="AF85" i="8" s="1"/>
  <c r="G84" i="8"/>
  <c r="F38" i="5"/>
  <c r="F84" i="8"/>
  <c r="AF84" i="8" s="1"/>
  <c r="G83" i="8"/>
  <c r="F37" i="5"/>
  <c r="F83" i="8"/>
  <c r="AF83" i="8" s="1"/>
  <c r="G82" i="8"/>
  <c r="F36" i="5"/>
  <c r="F82" i="8"/>
  <c r="AF82" i="8" s="1"/>
  <c r="G81" i="8"/>
  <c r="F35" i="5"/>
  <c r="F81" i="8"/>
  <c r="AF81" i="8" s="1"/>
  <c r="G80" i="8"/>
  <c r="F34" i="5"/>
  <c r="F80" i="8"/>
  <c r="AF80" i="8" s="1"/>
  <c r="G79" i="8"/>
  <c r="F33" i="5"/>
  <c r="F79" i="8"/>
  <c r="AF79" i="8" s="1"/>
  <c r="G78" i="8"/>
  <c r="F32" i="5"/>
  <c r="F78" i="8"/>
  <c r="AF78" i="8" s="1"/>
  <c r="G77" i="8"/>
  <c r="F31" i="5"/>
  <c r="F77" i="8"/>
  <c r="AF77" i="8" s="1"/>
  <c r="G76" i="8"/>
  <c r="F30" i="5"/>
  <c r="F76" i="8"/>
  <c r="AF76" i="8" s="1"/>
  <c r="G75" i="8"/>
  <c r="F29" i="5"/>
  <c r="F75" i="8"/>
  <c r="AF75" i="8" s="1"/>
  <c r="G74" i="8"/>
  <c r="F28" i="5"/>
  <c r="F74" i="8"/>
  <c r="AF74" i="8" s="1"/>
  <c r="G73" i="8"/>
  <c r="AE36" i="8" s="1"/>
  <c r="F27" i="5"/>
  <c r="F73" i="8"/>
  <c r="G72" i="8"/>
  <c r="AE35" i="8" s="1"/>
  <c r="F26" i="5"/>
  <c r="F72" i="8"/>
  <c r="G71" i="8"/>
  <c r="AE34" i="8" s="1"/>
  <c r="F25" i="5"/>
  <c r="F71" i="8"/>
  <c r="G70" i="8"/>
  <c r="AE33" i="8" s="1"/>
  <c r="F24" i="5"/>
  <c r="F70" i="8"/>
  <c r="G69" i="8"/>
  <c r="AE32" i="8" s="1"/>
  <c r="F23" i="5"/>
  <c r="F69" i="8"/>
  <c r="G68" i="8"/>
  <c r="AE31" i="8" s="1"/>
  <c r="F22" i="5"/>
  <c r="F68" i="8"/>
  <c r="G67" i="8"/>
  <c r="AE30" i="8" s="1"/>
  <c r="F21" i="5"/>
  <c r="F67" i="8"/>
  <c r="G66" i="8"/>
  <c r="AE29" i="8" s="1"/>
  <c r="F20" i="5"/>
  <c r="F66" i="8"/>
  <c r="G65" i="8"/>
  <c r="AE28" i="8" s="1"/>
  <c r="F19" i="5"/>
  <c r="F65" i="8"/>
  <c r="G64" i="8"/>
  <c r="AE27" i="8" s="1"/>
  <c r="F18" i="5"/>
  <c r="F64" i="8"/>
  <c r="G63" i="8"/>
  <c r="AE26" i="8" s="1"/>
  <c r="F17" i="5"/>
  <c r="F63" i="8"/>
  <c r="G62" i="8"/>
  <c r="AE25" i="8" s="1"/>
  <c r="F16" i="5"/>
  <c r="F62" i="8"/>
  <c r="G61" i="8"/>
  <c r="AE24" i="8" s="1"/>
  <c r="F15" i="5"/>
  <c r="F61" i="8"/>
  <c r="G60" i="8"/>
  <c r="AE23" i="8" s="1"/>
  <c r="F14" i="5"/>
  <c r="F60" i="8"/>
  <c r="G59" i="8"/>
  <c r="AE22" i="8" s="1"/>
  <c r="F13" i="5"/>
  <c r="F59" i="8"/>
  <c r="G58" i="8"/>
  <c r="AE21" i="8" s="1"/>
  <c r="F12" i="5"/>
  <c r="F58" i="8"/>
  <c r="G57" i="8"/>
  <c r="AE20" i="8" s="1"/>
  <c r="F11" i="5"/>
  <c r="F57" i="8"/>
  <c r="G56" i="8"/>
  <c r="AE19" i="8" s="1"/>
  <c r="F10" i="5"/>
  <c r="F56" i="8"/>
  <c r="G55" i="8"/>
  <c r="AE18" i="8" s="1"/>
  <c r="F9" i="5"/>
  <c r="F55" i="8"/>
  <c r="G54" i="8"/>
  <c r="AE17" i="8" s="1"/>
  <c r="F8" i="5"/>
  <c r="F54" i="8"/>
  <c r="G53" i="8"/>
  <c r="AE16" i="8" s="1"/>
  <c r="F7" i="5"/>
  <c r="F53" i="8"/>
  <c r="F57" i="6"/>
  <c r="AF20" i="6" s="1"/>
  <c r="F58" i="6"/>
  <c r="AF21" i="6" s="1"/>
  <c r="F59" i="6"/>
  <c r="AF22" i="6" s="1"/>
  <c r="F60" i="6"/>
  <c r="AF23" i="6" s="1"/>
  <c r="F61" i="6"/>
  <c r="AF24" i="6" s="1"/>
  <c r="F62" i="6"/>
  <c r="AF25" i="6" s="1"/>
  <c r="F63" i="6"/>
  <c r="AF26" i="6" s="1"/>
  <c r="F64" i="6"/>
  <c r="AF27" i="6" s="1"/>
  <c r="F65" i="6"/>
  <c r="AF28" i="6" s="1"/>
  <c r="F66" i="6"/>
  <c r="AF29" i="6" s="1"/>
  <c r="F67" i="6"/>
  <c r="AF30" i="6" s="1"/>
  <c r="F68" i="6"/>
  <c r="AF31" i="6" s="1"/>
  <c r="F69" i="6"/>
  <c r="AF32" i="6" s="1"/>
  <c r="F70" i="6"/>
  <c r="AF33" i="6" s="1"/>
  <c r="F71" i="6"/>
  <c r="AF34" i="6" s="1"/>
  <c r="F72" i="6"/>
  <c r="AF35" i="6" s="1"/>
  <c r="F73" i="6"/>
  <c r="AF36" i="6" s="1"/>
  <c r="F74" i="6"/>
  <c r="F75" i="6"/>
  <c r="F76" i="6"/>
  <c r="F77" i="6"/>
  <c r="F78" i="6"/>
  <c r="F79" i="6"/>
  <c r="F80" i="6"/>
  <c r="F81" i="6"/>
  <c r="F82" i="6"/>
  <c r="F83" i="6"/>
  <c r="F84" i="6"/>
  <c r="F85" i="6"/>
  <c r="F86" i="6"/>
  <c r="F87" i="6"/>
  <c r="F88" i="6"/>
  <c r="F89" i="6"/>
  <c r="F90" i="6"/>
  <c r="F91" i="6"/>
  <c r="F92" i="6"/>
  <c r="F7" i="4"/>
  <c r="AF54" i="8" l="1"/>
  <c r="AD17" i="8"/>
  <c r="AF65" i="8"/>
  <c r="AD28" i="8"/>
  <c r="AF60" i="8"/>
  <c r="AD23" i="8"/>
  <c r="AF55" i="8"/>
  <c r="AD18" i="8"/>
  <c r="AF71" i="8"/>
  <c r="AD34" i="8"/>
  <c r="AF66" i="8"/>
  <c r="AD29" i="8"/>
  <c r="AF59" i="8"/>
  <c r="AD22" i="8"/>
  <c r="AF57" i="8"/>
  <c r="AD20" i="8"/>
  <c r="AF73" i="8"/>
  <c r="AD36" i="8"/>
  <c r="AF68" i="8"/>
  <c r="AD31" i="8"/>
  <c r="AF64" i="8"/>
  <c r="AD27" i="8"/>
  <c r="AF61" i="8"/>
  <c r="AD24" i="8"/>
  <c r="AF56" i="8"/>
  <c r="AD19" i="8"/>
  <c r="AF67" i="8"/>
  <c r="AD30" i="8"/>
  <c r="AF62" i="8"/>
  <c r="AD25" i="8"/>
  <c r="AF63" i="8"/>
  <c r="AD26" i="8"/>
  <c r="AF72" i="8"/>
  <c r="AD35" i="8"/>
  <c r="AF58" i="8"/>
  <c r="AD21" i="8"/>
  <c r="AF70" i="8"/>
  <c r="AD33" i="8"/>
  <c r="AF53" i="8"/>
  <c r="AD16" i="8"/>
  <c r="AF69" i="8"/>
  <c r="AD32" i="8"/>
  <c r="AH84" i="6"/>
  <c r="G84" i="6"/>
  <c r="AH67" i="6"/>
  <c r="G67" i="6"/>
  <c r="AH66" i="6"/>
  <c r="G66" i="6"/>
  <c r="AH81" i="6"/>
  <c r="G81" i="6"/>
  <c r="AH80" i="6"/>
  <c r="G80" i="6"/>
  <c r="AH64" i="6"/>
  <c r="G64" i="6"/>
  <c r="AH79" i="6"/>
  <c r="G79" i="6"/>
  <c r="AH63" i="6"/>
  <c r="G63" i="6"/>
  <c r="AH78" i="6"/>
  <c r="G78" i="6"/>
  <c r="AH62" i="6"/>
  <c r="G62" i="6"/>
  <c r="AH77" i="6"/>
  <c r="G77" i="6"/>
  <c r="AH61" i="6"/>
  <c r="G61" i="6"/>
  <c r="AH92" i="6"/>
  <c r="G92" i="6"/>
  <c r="AH76" i="6"/>
  <c r="G76" i="6"/>
  <c r="AH60" i="6"/>
  <c r="G60" i="6"/>
  <c r="AH91" i="6"/>
  <c r="G91" i="6"/>
  <c r="AH75" i="6"/>
  <c r="G75" i="6"/>
  <c r="AH59" i="6"/>
  <c r="G59" i="6"/>
  <c r="AH65" i="6"/>
  <c r="G65" i="6"/>
  <c r="AH68" i="6"/>
  <c r="G68" i="6"/>
  <c r="AH90" i="6"/>
  <c r="G90" i="6"/>
  <c r="AH89" i="6"/>
  <c r="G89" i="6"/>
  <c r="AH88" i="6"/>
  <c r="G88" i="6"/>
  <c r="AH72" i="6"/>
  <c r="G72" i="6"/>
  <c r="AH73" i="6"/>
  <c r="G73" i="6"/>
  <c r="AH87" i="6"/>
  <c r="G87" i="6"/>
  <c r="AH71" i="6"/>
  <c r="G71" i="6"/>
  <c r="AH74" i="6"/>
  <c r="G74" i="6"/>
  <c r="AH53" i="6"/>
  <c r="G53" i="6"/>
  <c r="AH57" i="6"/>
  <c r="G57" i="6"/>
  <c r="AH86" i="6"/>
  <c r="G86" i="6"/>
  <c r="AH70" i="6"/>
  <c r="G70" i="6"/>
  <c r="AH83" i="6"/>
  <c r="G83" i="6"/>
  <c r="AH82" i="6"/>
  <c r="G82" i="6"/>
  <c r="AH58" i="6"/>
  <c r="G58" i="6"/>
  <c r="AH85" i="6"/>
  <c r="G85" i="6"/>
  <c r="AH69" i="6"/>
  <c r="G69" i="6"/>
  <c r="AH56" i="6"/>
  <c r="G56" i="6"/>
  <c r="AH55" i="6"/>
  <c r="G55" i="6"/>
  <c r="AH54" i="6"/>
  <c r="G54" i="6"/>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44" i="10"/>
  <c r="AG18" i="6" l="1"/>
  <c r="AG32" i="6"/>
  <c r="AG21" i="6"/>
  <c r="AG16" i="6"/>
  <c r="AG34" i="6"/>
  <c r="AG36" i="6"/>
  <c r="AG28" i="6"/>
  <c r="AG23" i="6"/>
  <c r="AG29" i="6"/>
  <c r="AG17" i="6"/>
  <c r="AG19" i="6"/>
  <c r="AG33" i="6"/>
  <c r="AG20" i="6"/>
  <c r="AG35" i="6"/>
  <c r="AG31" i="6"/>
  <c r="AG22" i="6"/>
  <c r="AG24" i="6"/>
  <c r="AG25" i="6"/>
  <c r="AG26" i="6"/>
  <c r="AG27" i="6"/>
  <c r="AG30" i="6"/>
  <c r="E19" i="8"/>
  <c r="AK10" i="8" s="1"/>
  <c r="I26" i="17" l="1"/>
  <c r="F26" i="17"/>
  <c r="I26" i="2"/>
  <c r="T45" i="10"/>
  <c r="V45" i="10"/>
  <c r="T46" i="10"/>
  <c r="V46" i="10"/>
  <c r="T47" i="10"/>
  <c r="V47" i="10"/>
  <c r="V48" i="10"/>
  <c r="T49" i="10"/>
  <c r="V49" i="10"/>
  <c r="T50" i="10"/>
  <c r="V50" i="10"/>
  <c r="T51" i="10"/>
  <c r="V51" i="10"/>
  <c r="T52" i="10"/>
  <c r="V52" i="10"/>
  <c r="T53" i="10"/>
  <c r="V53" i="10"/>
  <c r="T54" i="10"/>
  <c r="V54" i="10"/>
  <c r="T55" i="10"/>
  <c r="V55" i="10"/>
  <c r="T56" i="10"/>
  <c r="V56" i="10"/>
  <c r="T57" i="10"/>
  <c r="V57" i="10"/>
  <c r="T58" i="10"/>
  <c r="V58" i="10"/>
  <c r="T59" i="10"/>
  <c r="V59" i="10"/>
  <c r="T60" i="10"/>
  <c r="V60" i="10"/>
  <c r="T61" i="10"/>
  <c r="V61" i="10"/>
  <c r="T62" i="10"/>
  <c r="V62" i="10"/>
  <c r="T63" i="10"/>
  <c r="V63" i="10"/>
  <c r="T64" i="10"/>
  <c r="V64" i="10"/>
  <c r="T65" i="10"/>
  <c r="V65" i="10"/>
  <c r="T66" i="10"/>
  <c r="V66" i="10"/>
  <c r="T67" i="10"/>
  <c r="V67" i="10"/>
  <c r="T68" i="10"/>
  <c r="V68" i="10"/>
  <c r="T69" i="10"/>
  <c r="V69" i="10"/>
  <c r="T70" i="10"/>
  <c r="V70" i="10"/>
  <c r="T71" i="10"/>
  <c r="V71" i="10"/>
  <c r="T72" i="10"/>
  <c r="V72" i="10"/>
  <c r="T73" i="10"/>
  <c r="V73" i="10"/>
  <c r="T74" i="10"/>
  <c r="V74" i="10"/>
  <c r="T75" i="10"/>
  <c r="V75" i="10"/>
  <c r="T76" i="10"/>
  <c r="V76" i="10"/>
  <c r="T77" i="10"/>
  <c r="V77" i="10"/>
  <c r="T78" i="10"/>
  <c r="V78" i="10"/>
  <c r="T79" i="10"/>
  <c r="V79" i="10"/>
  <c r="T80" i="10"/>
  <c r="V80" i="10"/>
  <c r="T81" i="10"/>
  <c r="V81" i="10"/>
  <c r="T82" i="10"/>
  <c r="V82" i="10"/>
  <c r="T83" i="10"/>
  <c r="V83" i="10"/>
  <c r="T84" i="10"/>
  <c r="V84" i="10"/>
  <c r="T85" i="10"/>
  <c r="V85" i="10"/>
  <c r="T86" i="10"/>
  <c r="V86" i="10"/>
  <c r="T87" i="10"/>
  <c r="V87" i="10"/>
  <c r="T88" i="10"/>
  <c r="V88" i="10"/>
  <c r="T89" i="10"/>
  <c r="V89" i="10"/>
  <c r="T90" i="10"/>
  <c r="V90" i="10"/>
  <c r="T91" i="10"/>
  <c r="V91" i="10"/>
  <c r="T92" i="10"/>
  <c r="V92" i="10"/>
  <c r="T93" i="10"/>
  <c r="V93" i="10"/>
  <c r="T94" i="10"/>
  <c r="V94" i="10"/>
  <c r="T95" i="10"/>
  <c r="V95" i="10"/>
  <c r="T96" i="10"/>
  <c r="V96" i="10"/>
  <c r="T97" i="10"/>
  <c r="V97" i="10"/>
  <c r="T98" i="10"/>
  <c r="V98" i="10"/>
  <c r="T99" i="10"/>
  <c r="V99" i="10"/>
  <c r="T100" i="10"/>
  <c r="V100" i="10"/>
  <c r="T101" i="10"/>
  <c r="V101" i="10"/>
  <c r="T102" i="10"/>
  <c r="V102" i="10"/>
  <c r="T103" i="10"/>
  <c r="V103" i="10"/>
  <c r="T104" i="10"/>
  <c r="V104" i="10"/>
  <c r="T105" i="10"/>
  <c r="V105" i="10"/>
  <c r="T106" i="10"/>
  <c r="V106" i="10"/>
  <c r="T107" i="10"/>
  <c r="V107" i="10"/>
  <c r="T108" i="10"/>
  <c r="V108" i="10"/>
  <c r="T109" i="10"/>
  <c r="V109" i="10"/>
  <c r="T110" i="10"/>
  <c r="V110" i="10"/>
  <c r="V44" i="10"/>
  <c r="T44" i="10"/>
  <c r="S45" i="10"/>
  <c r="R45" i="10" s="1"/>
  <c r="S46" i="10"/>
  <c r="S47" i="10"/>
  <c r="R47" i="10" s="1"/>
  <c r="S48" i="10"/>
  <c r="S49" i="10"/>
  <c r="R49" i="10" s="1"/>
  <c r="S50" i="10"/>
  <c r="S51" i="10"/>
  <c r="R51" i="10" s="1"/>
  <c r="S52" i="10"/>
  <c r="S53" i="10"/>
  <c r="S54" i="10"/>
  <c r="S55" i="10"/>
  <c r="S56" i="10"/>
  <c r="S57" i="10"/>
  <c r="S58" i="10"/>
  <c r="S59" i="10"/>
  <c r="S60" i="10"/>
  <c r="S61" i="10"/>
  <c r="R61" i="10" s="1"/>
  <c r="S62" i="10"/>
  <c r="R62" i="10" s="1"/>
  <c r="S63" i="10"/>
  <c r="R63" i="10" s="1"/>
  <c r="S64" i="10"/>
  <c r="S65" i="10"/>
  <c r="S66" i="10"/>
  <c r="S67" i="10"/>
  <c r="S68" i="10"/>
  <c r="S69" i="10"/>
  <c r="S70" i="10"/>
  <c r="S71" i="10"/>
  <c r="S72" i="10"/>
  <c r="S73" i="10"/>
  <c r="S74" i="10"/>
  <c r="S75" i="10"/>
  <c r="S76" i="10"/>
  <c r="R76" i="10" s="1"/>
  <c r="S77" i="10"/>
  <c r="S78" i="10"/>
  <c r="S79" i="10"/>
  <c r="S80" i="10"/>
  <c r="R80" i="10" s="1"/>
  <c r="S81" i="10"/>
  <c r="R81" i="10" s="1"/>
  <c r="S82" i="10"/>
  <c r="S83" i="10"/>
  <c r="R83" i="10" s="1"/>
  <c r="S84" i="10"/>
  <c r="S85" i="10"/>
  <c r="S86" i="10"/>
  <c r="S87" i="10"/>
  <c r="S88" i="10"/>
  <c r="S89" i="10"/>
  <c r="S90" i="10"/>
  <c r="S91" i="10"/>
  <c r="S92" i="10"/>
  <c r="R92" i="10" s="1"/>
  <c r="S93" i="10"/>
  <c r="R93" i="10" s="1"/>
  <c r="S94" i="10"/>
  <c r="R94" i="10" s="1"/>
  <c r="S95" i="10"/>
  <c r="R95" i="10" s="1"/>
  <c r="S96" i="10"/>
  <c r="S97" i="10"/>
  <c r="R97" i="10" s="1"/>
  <c r="S98" i="10"/>
  <c r="S99" i="10"/>
  <c r="R99" i="10" s="1"/>
  <c r="S100" i="10"/>
  <c r="S101" i="10"/>
  <c r="S102" i="10"/>
  <c r="S103" i="10"/>
  <c r="S104" i="10"/>
  <c r="S105" i="10"/>
  <c r="S106" i="10"/>
  <c r="S107" i="10"/>
  <c r="S108" i="10"/>
  <c r="S109" i="10"/>
  <c r="R109" i="10" s="1"/>
  <c r="S110" i="10"/>
  <c r="R110" i="10" s="1"/>
  <c r="S111" i="10"/>
  <c r="S112" i="10"/>
  <c r="S113" i="10"/>
  <c r="S114" i="10"/>
  <c r="S115" i="10"/>
  <c r="S116" i="10"/>
  <c r="S117" i="10"/>
  <c r="S44" i="10"/>
  <c r="C97" i="8"/>
  <c r="C195" i="8" s="1"/>
  <c r="D4" i="8"/>
  <c r="C29" i="8" s="1"/>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C23" i="7"/>
  <c r="C95" i="8" s="1"/>
  <c r="C53" i="8"/>
  <c r="C151" i="8"/>
  <c r="C152" i="8"/>
  <c r="C153" i="8"/>
  <c r="C154" i="8"/>
  <c r="C155" i="8"/>
  <c r="C156" i="8"/>
  <c r="C157" i="8"/>
  <c r="C158" i="8"/>
  <c r="C159" i="8"/>
  <c r="C160" i="8"/>
  <c r="C161" i="8"/>
  <c r="C162" i="8"/>
  <c r="C163" i="8"/>
  <c r="C164" i="8"/>
  <c r="C165" i="8"/>
  <c r="C166" i="8"/>
  <c r="C167" i="8"/>
  <c r="C168" i="8"/>
  <c r="C169" i="8"/>
  <c r="C170" i="8"/>
  <c r="C192" i="8"/>
  <c r="C53" i="6"/>
  <c r="C159" i="6"/>
  <c r="C160" i="6"/>
  <c r="C161" i="6"/>
  <c r="C162" i="6"/>
  <c r="C163" i="6"/>
  <c r="C164" i="6"/>
  <c r="C165" i="6"/>
  <c r="C166" i="6"/>
  <c r="C167" i="6"/>
  <c r="C168" i="6"/>
  <c r="C169" i="6"/>
  <c r="C170" i="6"/>
  <c r="C171" i="6"/>
  <c r="C172" i="6"/>
  <c r="C3" i="6"/>
  <c r="AC5" i="6" s="1"/>
  <c r="D7" i="16"/>
  <c r="H19" i="8"/>
  <c r="F19" i="8"/>
  <c r="D19" i="8"/>
  <c r="G17" i="8"/>
  <c r="E17" i="8"/>
  <c r="C17" i="8"/>
  <c r="AJ7" i="8" s="1"/>
  <c r="F19" i="6"/>
  <c r="H19" i="6"/>
  <c r="D19" i="6"/>
  <c r="G17" i="6"/>
  <c r="E17" i="6"/>
  <c r="C17" i="6"/>
  <c r="AL7" i="6" s="1"/>
  <c r="D4" i="6"/>
  <c r="C29" i="6" s="1"/>
  <c r="C173" i="6"/>
  <c r="C174" i="6"/>
  <c r="C175" i="6"/>
  <c r="C176" i="6"/>
  <c r="C177" i="6"/>
  <c r="C178" i="6"/>
  <c r="D35" i="6"/>
  <c r="D49" i="6" s="1"/>
  <c r="C155" i="6" s="1"/>
  <c r="A21" i="2"/>
  <c r="C14" i="8" s="1"/>
  <c r="E14" i="8" s="1"/>
  <c r="G14" i="8" s="1"/>
  <c r="A18" i="2"/>
  <c r="C12" i="8" s="1"/>
  <c r="E12" i="8" s="1"/>
  <c r="G12" i="8" s="1"/>
  <c r="A15" i="2"/>
  <c r="B2" i="2"/>
  <c r="B2" i="17"/>
  <c r="D157" i="6"/>
  <c r="D149" i="8"/>
  <c r="O24" i="17"/>
  <c r="D35" i="8"/>
  <c r="D49" i="8" s="1"/>
  <c r="B15" i="7"/>
  <c r="C203" i="6"/>
  <c r="C2" i="16"/>
  <c r="C2" i="11"/>
  <c r="C2" i="13"/>
  <c r="B2" i="7"/>
  <c r="G170" i="8"/>
  <c r="G169" i="8"/>
  <c r="G168" i="8"/>
  <c r="G167" i="8"/>
  <c r="G166" i="8"/>
  <c r="G165" i="8"/>
  <c r="G164" i="8"/>
  <c r="G163" i="8"/>
  <c r="G162" i="8"/>
  <c r="G161" i="8"/>
  <c r="G160" i="8"/>
  <c r="G159" i="8"/>
  <c r="G158" i="8"/>
  <c r="G157" i="8"/>
  <c r="G156" i="8"/>
  <c r="G155" i="8"/>
  <c r="G154" i="8"/>
  <c r="G153" i="8"/>
  <c r="G152" i="8"/>
  <c r="G151" i="8"/>
  <c r="AI11" i="6"/>
  <c r="AI10" i="6"/>
  <c r="M3" i="7"/>
  <c r="E15" i="13"/>
  <c r="J15" i="13" s="1"/>
  <c r="H170" i="8"/>
  <c r="F170" i="8"/>
  <c r="E170" i="8"/>
  <c r="H169" i="8"/>
  <c r="F169" i="8"/>
  <c r="E169" i="8"/>
  <c r="H168" i="8"/>
  <c r="F168" i="8"/>
  <c r="E168" i="8"/>
  <c r="H167" i="8"/>
  <c r="F167" i="8"/>
  <c r="E167" i="8"/>
  <c r="H166" i="8"/>
  <c r="F166" i="8"/>
  <c r="E166" i="8"/>
  <c r="H165" i="8"/>
  <c r="F165" i="8"/>
  <c r="E165" i="8"/>
  <c r="H164" i="8"/>
  <c r="F164" i="8"/>
  <c r="E164" i="8"/>
  <c r="H163" i="8"/>
  <c r="F163" i="8"/>
  <c r="E163" i="8"/>
  <c r="H162" i="8"/>
  <c r="F162" i="8"/>
  <c r="E162" i="8"/>
  <c r="H161" i="8"/>
  <c r="F161" i="8"/>
  <c r="E161" i="8"/>
  <c r="H160" i="8"/>
  <c r="F160" i="8"/>
  <c r="E160" i="8"/>
  <c r="H159" i="8"/>
  <c r="F159" i="8"/>
  <c r="E159" i="8"/>
  <c r="H158" i="8"/>
  <c r="F158" i="8"/>
  <c r="E158" i="8"/>
  <c r="H157" i="8"/>
  <c r="F157" i="8"/>
  <c r="E157" i="8"/>
  <c r="H156" i="8"/>
  <c r="F156" i="8"/>
  <c r="E156" i="8"/>
  <c r="H155" i="8"/>
  <c r="F155" i="8"/>
  <c r="E155" i="8"/>
  <c r="H154" i="8"/>
  <c r="F154" i="8"/>
  <c r="E154" i="8"/>
  <c r="H153" i="8"/>
  <c r="F153" i="8"/>
  <c r="E153" i="8"/>
  <c r="H152" i="8"/>
  <c r="F152" i="8"/>
  <c r="E152" i="8"/>
  <c r="H151" i="8"/>
  <c r="F151" i="8"/>
  <c r="E151" i="8"/>
  <c r="D145" i="8"/>
  <c r="G19" i="8"/>
  <c r="AK11" i="8" s="1"/>
  <c r="C19" i="8"/>
  <c r="AK7" i="8" s="1"/>
  <c r="H15" i="8"/>
  <c r="AG11" i="8" s="1"/>
  <c r="F15" i="8"/>
  <c r="AG10" i="8" s="1"/>
  <c r="D15" i="8"/>
  <c r="AG7" i="8" s="1"/>
  <c r="C15" i="8"/>
  <c r="AD7" i="8" s="1"/>
  <c r="H13" i="8"/>
  <c r="F13" i="8"/>
  <c r="D13" i="8"/>
  <c r="AF7" i="8" s="1"/>
  <c r="C13" i="8"/>
  <c r="AC7" i="8" s="1"/>
  <c r="AE7" i="8"/>
  <c r="AB7" i="8"/>
  <c r="G195" i="8"/>
  <c r="G97" i="8"/>
  <c r="D47" i="8"/>
  <c r="G203" i="6"/>
  <c r="D153" i="6"/>
  <c r="H178" i="6"/>
  <c r="G178" i="6"/>
  <c r="F178" i="6"/>
  <c r="E178" i="6"/>
  <c r="H177" i="6"/>
  <c r="G177" i="6"/>
  <c r="F177" i="6"/>
  <c r="E177" i="6"/>
  <c r="H176" i="6"/>
  <c r="G176" i="6"/>
  <c r="F176" i="6"/>
  <c r="E176" i="6"/>
  <c r="H175" i="6"/>
  <c r="G175" i="6"/>
  <c r="F175" i="6"/>
  <c r="E175" i="6"/>
  <c r="H174" i="6"/>
  <c r="G174" i="6"/>
  <c r="F174" i="6"/>
  <c r="E174" i="6"/>
  <c r="H173" i="6"/>
  <c r="G173" i="6"/>
  <c r="F173" i="6"/>
  <c r="E173" i="6"/>
  <c r="H172" i="6"/>
  <c r="G172" i="6"/>
  <c r="F172" i="6"/>
  <c r="E172" i="6"/>
  <c r="H171" i="6"/>
  <c r="G171" i="6"/>
  <c r="F171" i="6"/>
  <c r="E171" i="6"/>
  <c r="H170" i="6"/>
  <c r="G170" i="6"/>
  <c r="F170" i="6"/>
  <c r="E170" i="6"/>
  <c r="H169" i="6"/>
  <c r="G169" i="6"/>
  <c r="F169" i="6"/>
  <c r="E169" i="6"/>
  <c r="H168" i="6"/>
  <c r="G168" i="6"/>
  <c r="F168" i="6"/>
  <c r="E168" i="6"/>
  <c r="H167" i="6"/>
  <c r="G167" i="6"/>
  <c r="F167" i="6"/>
  <c r="E167" i="6"/>
  <c r="H166" i="6"/>
  <c r="G166" i="6"/>
  <c r="F166" i="6"/>
  <c r="E166" i="6"/>
  <c r="H165" i="6"/>
  <c r="G165" i="6"/>
  <c r="F165" i="6"/>
  <c r="E165" i="6"/>
  <c r="H164" i="6"/>
  <c r="G164" i="6"/>
  <c r="F164" i="6"/>
  <c r="E164" i="6"/>
  <c r="H163" i="6"/>
  <c r="G163" i="6"/>
  <c r="F163" i="6"/>
  <c r="E163" i="6"/>
  <c r="H162" i="6"/>
  <c r="G162" i="6"/>
  <c r="F162" i="6"/>
  <c r="E162" i="6"/>
  <c r="H161" i="6"/>
  <c r="G161" i="6"/>
  <c r="F161" i="6"/>
  <c r="E161" i="6"/>
  <c r="H160" i="6"/>
  <c r="G160" i="6"/>
  <c r="F160" i="6"/>
  <c r="E160" i="6"/>
  <c r="H159" i="6"/>
  <c r="G159" i="6"/>
  <c r="F159" i="6"/>
  <c r="E159" i="6"/>
  <c r="H4" i="17"/>
  <c r="D7" i="11"/>
  <c r="E14" i="11" s="1"/>
  <c r="F14" i="11" s="1"/>
  <c r="G97" i="6"/>
  <c r="AH7" i="6"/>
  <c r="AI7" i="6"/>
  <c r="T88" i="7"/>
  <c r="S88" i="7"/>
  <c r="R88" i="7"/>
  <c r="T87" i="7"/>
  <c r="S83" i="7"/>
  <c r="R83" i="7"/>
  <c r="T86" i="7"/>
  <c r="S82" i="7"/>
  <c r="R82" i="7"/>
  <c r="T85" i="7"/>
  <c r="S81" i="7"/>
  <c r="R81" i="7"/>
  <c r="T84" i="7"/>
  <c r="S80" i="7"/>
  <c r="R80" i="7"/>
  <c r="T83" i="7"/>
  <c r="S79" i="7"/>
  <c r="R79" i="7"/>
  <c r="T82" i="7"/>
  <c r="S77" i="7"/>
  <c r="R77" i="7"/>
  <c r="T81" i="7"/>
  <c r="S76" i="7"/>
  <c r="R76" i="7"/>
  <c r="T80" i="7"/>
  <c r="S75" i="7"/>
  <c r="R75" i="7"/>
  <c r="T79" i="7"/>
  <c r="S74" i="7"/>
  <c r="R74" i="7"/>
  <c r="T73" i="7"/>
  <c r="S73" i="7"/>
  <c r="R73" i="7"/>
  <c r="T72" i="7"/>
  <c r="S72" i="7"/>
  <c r="R72" i="7"/>
  <c r="T71" i="7"/>
  <c r="S71" i="7"/>
  <c r="R71" i="7"/>
  <c r="T70" i="7"/>
  <c r="S70" i="7"/>
  <c r="R70" i="7"/>
  <c r="T69" i="7"/>
  <c r="S69" i="7"/>
  <c r="R69" i="7"/>
  <c r="T68" i="7"/>
  <c r="S68" i="7"/>
  <c r="R68" i="7"/>
  <c r="T67" i="7"/>
  <c r="S67" i="7"/>
  <c r="R67" i="7"/>
  <c r="T66" i="7"/>
  <c r="S66" i="7"/>
  <c r="R66" i="7"/>
  <c r="T65" i="7"/>
  <c r="S65" i="7"/>
  <c r="R65" i="7"/>
  <c r="T64" i="7"/>
  <c r="S64" i="7"/>
  <c r="R64" i="7"/>
  <c r="T63" i="7"/>
  <c r="S63" i="7"/>
  <c r="R63" i="7"/>
  <c r="T62" i="7"/>
  <c r="S62" i="7"/>
  <c r="R62" i="7"/>
  <c r="T61" i="7"/>
  <c r="S61" i="7"/>
  <c r="R61" i="7"/>
  <c r="T60" i="7"/>
  <c r="S60" i="7"/>
  <c r="R60" i="7"/>
  <c r="T59" i="7"/>
  <c r="S59" i="7"/>
  <c r="R59" i="7"/>
  <c r="T58" i="7"/>
  <c r="S58" i="7"/>
  <c r="R58" i="7"/>
  <c r="T57" i="7"/>
  <c r="S57" i="7"/>
  <c r="R57" i="7"/>
  <c r="T56" i="7"/>
  <c r="S56" i="7"/>
  <c r="R56" i="7"/>
  <c r="T55" i="7"/>
  <c r="S55" i="7"/>
  <c r="R55" i="7"/>
  <c r="T54" i="7"/>
  <c r="S54" i="7"/>
  <c r="R54" i="7"/>
  <c r="T53" i="7"/>
  <c r="S53" i="7"/>
  <c r="R53" i="7"/>
  <c r="T52" i="7"/>
  <c r="S52" i="7"/>
  <c r="R52" i="7"/>
  <c r="T51" i="7"/>
  <c r="S51" i="7"/>
  <c r="R51" i="7"/>
  <c r="T50" i="7"/>
  <c r="S50" i="7"/>
  <c r="R50" i="7"/>
  <c r="T49" i="7"/>
  <c r="S49" i="7"/>
  <c r="R49" i="7"/>
  <c r="T48" i="7"/>
  <c r="S48" i="7"/>
  <c r="R48" i="7"/>
  <c r="T47" i="7"/>
  <c r="S47" i="7"/>
  <c r="R47" i="7"/>
  <c r="T46" i="7"/>
  <c r="S46" i="7"/>
  <c r="R46" i="7"/>
  <c r="T45" i="7"/>
  <c r="S45" i="7"/>
  <c r="R45" i="7"/>
  <c r="T44" i="7"/>
  <c r="S44" i="7"/>
  <c r="R44" i="7"/>
  <c r="T43" i="7"/>
  <c r="S43" i="7"/>
  <c r="R43" i="7"/>
  <c r="T42" i="7"/>
  <c r="S42" i="7"/>
  <c r="R42" i="7"/>
  <c r="T41" i="7"/>
  <c r="S41" i="7"/>
  <c r="R41" i="7"/>
  <c r="T40" i="7"/>
  <c r="S40" i="7"/>
  <c r="R40" i="7"/>
  <c r="T39" i="7"/>
  <c r="S39" i="7"/>
  <c r="R39" i="7"/>
  <c r="T38" i="7"/>
  <c r="S38" i="7"/>
  <c r="R38" i="7"/>
  <c r="T37" i="7"/>
  <c r="S37" i="7"/>
  <c r="R37" i="7"/>
  <c r="T36" i="7"/>
  <c r="S36" i="7"/>
  <c r="R36" i="7"/>
  <c r="T35" i="7"/>
  <c r="S35" i="7"/>
  <c r="R35" i="7"/>
  <c r="T34" i="7"/>
  <c r="S34" i="7"/>
  <c r="R34" i="7"/>
  <c r="T33" i="7"/>
  <c r="S33" i="7"/>
  <c r="R33" i="7"/>
  <c r="T32" i="7"/>
  <c r="S32" i="7"/>
  <c r="R32" i="7"/>
  <c r="T31" i="7"/>
  <c r="S31" i="7"/>
  <c r="R31" i="7"/>
  <c r="T30" i="7"/>
  <c r="S30" i="7"/>
  <c r="R30" i="7"/>
  <c r="T29" i="7"/>
  <c r="S29" i="7"/>
  <c r="R29" i="7"/>
  <c r="T28" i="7"/>
  <c r="S28" i="7"/>
  <c r="R28" i="7"/>
  <c r="T27" i="7"/>
  <c r="S27" i="7"/>
  <c r="R27" i="7"/>
  <c r="T26" i="7"/>
  <c r="S26" i="7"/>
  <c r="R26" i="7"/>
  <c r="T25" i="7"/>
  <c r="S25" i="7"/>
  <c r="R25" i="7"/>
  <c r="T24" i="7"/>
  <c r="S24" i="7"/>
  <c r="R24" i="7"/>
  <c r="T23" i="7"/>
  <c r="S23" i="7"/>
  <c r="R23" i="7"/>
  <c r="T22" i="7"/>
  <c r="S22" i="7"/>
  <c r="R22" i="7"/>
  <c r="T21" i="7"/>
  <c r="S21" i="7"/>
  <c r="R21" i="7"/>
  <c r="T20" i="7"/>
  <c r="S20" i="7"/>
  <c r="R20" i="7"/>
  <c r="T19" i="7"/>
  <c r="S19" i="7"/>
  <c r="R19" i="7"/>
  <c r="T18" i="7"/>
  <c r="S18" i="7"/>
  <c r="R18" i="7"/>
  <c r="T17" i="7"/>
  <c r="S17" i="7"/>
  <c r="R17" i="7"/>
  <c r="T16" i="7"/>
  <c r="S16" i="7"/>
  <c r="R16" i="7"/>
  <c r="T15" i="7"/>
  <c r="S15" i="7"/>
  <c r="R15" i="7"/>
  <c r="T14" i="7"/>
  <c r="S14" i="7"/>
  <c r="R14" i="7"/>
  <c r="T13" i="7"/>
  <c r="S13" i="7"/>
  <c r="R13" i="7"/>
  <c r="T12" i="7"/>
  <c r="S12" i="7"/>
  <c r="R12" i="7"/>
  <c r="T11" i="7"/>
  <c r="S11" i="7"/>
  <c r="R11" i="7"/>
  <c r="T10" i="7"/>
  <c r="S10" i="7"/>
  <c r="R10" i="7"/>
  <c r="T9" i="7"/>
  <c r="S9" i="7"/>
  <c r="R9" i="7"/>
  <c r="T8" i="7"/>
  <c r="S8" i="7"/>
  <c r="R8" i="7"/>
  <c r="T7" i="7"/>
  <c r="S7" i="7"/>
  <c r="R7" i="7"/>
  <c r="T6" i="7"/>
  <c r="S6" i="7"/>
  <c r="R6" i="7"/>
  <c r="T5" i="7"/>
  <c r="S5" i="7"/>
  <c r="R5" i="7"/>
  <c r="T4" i="7"/>
  <c r="S4" i="7"/>
  <c r="R4" i="7"/>
  <c r="T3" i="7"/>
  <c r="S3" i="7"/>
  <c r="R3" i="7"/>
  <c r="T2" i="7"/>
  <c r="S2" i="7"/>
  <c r="R2" i="7"/>
  <c r="N157" i="6"/>
  <c r="J157" i="6"/>
  <c r="D47" i="6"/>
  <c r="G19" i="6"/>
  <c r="AM11" i="6" s="1"/>
  <c r="E19" i="6"/>
  <c r="AM10" i="6" s="1"/>
  <c r="C19" i="6"/>
  <c r="AM7" i="6" s="1"/>
  <c r="C15" i="6"/>
  <c r="AF7" i="6" s="1"/>
  <c r="C13" i="6"/>
  <c r="AE7" i="6" s="1"/>
  <c r="C11" i="6"/>
  <c r="AD7" i="6" s="1"/>
  <c r="AG7" i="6"/>
  <c r="E14" i="16" l="1"/>
  <c r="F14" i="16" s="1"/>
  <c r="E16" i="16"/>
  <c r="F16" i="16" s="1"/>
  <c r="E15" i="16"/>
  <c r="F15" i="16" s="1"/>
  <c r="E16" i="11"/>
  <c r="F16" i="11" s="1"/>
  <c r="E15" i="11"/>
  <c r="F15" i="11" s="1"/>
  <c r="D26" i="6"/>
  <c r="G24" i="6"/>
  <c r="F24" i="6"/>
  <c r="D26" i="8"/>
  <c r="G24" i="8"/>
  <c r="F24" i="8"/>
  <c r="AD13" i="8" s="1"/>
  <c r="D24" i="8"/>
  <c r="C24" i="8"/>
  <c r="E24" i="8"/>
  <c r="AF11" i="8"/>
  <c r="AG9" i="8"/>
  <c r="AJ10" i="8"/>
  <c r="AK8" i="8"/>
  <c r="AJ11" i="8"/>
  <c r="AK9" i="8"/>
  <c r="AE10" i="8"/>
  <c r="AF8" i="8"/>
  <c r="AE11" i="8"/>
  <c r="AF9" i="8"/>
  <c r="AF10" i="8"/>
  <c r="AG8" i="8"/>
  <c r="AD8" i="6"/>
  <c r="AI11" i="8"/>
  <c r="AH11" i="8"/>
  <c r="AK11" i="6"/>
  <c r="AJ11" i="6"/>
  <c r="AH9" i="6"/>
  <c r="AG11" i="6"/>
  <c r="AI8" i="6"/>
  <c r="AH10" i="6"/>
  <c r="AH8" i="6"/>
  <c r="AG10" i="6"/>
  <c r="AI9" i="6"/>
  <c r="AH11" i="6"/>
  <c r="AM8" i="6"/>
  <c r="AL10" i="6"/>
  <c r="AM9" i="6"/>
  <c r="AL11" i="6"/>
  <c r="C24" i="6"/>
  <c r="D24" i="6"/>
  <c r="E24" i="6"/>
  <c r="AI10" i="8"/>
  <c r="AH10" i="8"/>
  <c r="AK10" i="6"/>
  <c r="AJ10" i="6"/>
  <c r="AK7" i="6"/>
  <c r="AJ7" i="6"/>
  <c r="R108" i="10"/>
  <c r="R96" i="10"/>
  <c r="R60" i="10"/>
  <c r="R48" i="10"/>
  <c r="R46" i="10"/>
  <c r="R65" i="10"/>
  <c r="R64" i="10"/>
  <c r="R79" i="10"/>
  <c r="R67" i="10"/>
  <c r="R78" i="10"/>
  <c r="R77" i="10"/>
  <c r="C200" i="6"/>
  <c r="AI7" i="8"/>
  <c r="AH7" i="8"/>
  <c r="R91" i="10"/>
  <c r="R75" i="10"/>
  <c r="R107" i="10"/>
  <c r="R59" i="10"/>
  <c r="R100" i="10"/>
  <c r="R84" i="10"/>
  <c r="R68" i="10"/>
  <c r="R52" i="10"/>
  <c r="R106" i="10"/>
  <c r="R90" i="10"/>
  <c r="R74" i="10"/>
  <c r="R58" i="10"/>
  <c r="R105" i="10"/>
  <c r="R89" i="10"/>
  <c r="R73" i="10"/>
  <c r="R57" i="10"/>
  <c r="R104" i="10"/>
  <c r="R88" i="10"/>
  <c r="R72" i="10"/>
  <c r="R56" i="10"/>
  <c r="R103" i="10"/>
  <c r="R87" i="10"/>
  <c r="R71" i="10"/>
  <c r="R55" i="10"/>
  <c r="R44" i="10"/>
  <c r="R102" i="10"/>
  <c r="R86" i="10"/>
  <c r="R70" i="10"/>
  <c r="R54" i="10"/>
  <c r="G38" i="8" s="1"/>
  <c r="G45" i="8" s="1"/>
  <c r="R101" i="10"/>
  <c r="R85" i="10"/>
  <c r="R69" i="10"/>
  <c r="R53" i="10"/>
  <c r="R98" i="10"/>
  <c r="R82" i="10"/>
  <c r="R66" i="10"/>
  <c r="R50" i="10"/>
  <c r="AC16" i="6"/>
  <c r="AA16" i="8"/>
  <c r="AA5" i="8"/>
  <c r="C10" i="6"/>
  <c r="E10" i="6" s="1"/>
  <c r="G10" i="6" s="1"/>
  <c r="I85" i="6"/>
  <c r="AD85" i="6"/>
  <c r="I69" i="6"/>
  <c r="AD69" i="6"/>
  <c r="I84" i="6"/>
  <c r="AD84" i="6"/>
  <c r="I68" i="6"/>
  <c r="AD68" i="6"/>
  <c r="I83" i="6"/>
  <c r="AD83" i="6"/>
  <c r="I67" i="6"/>
  <c r="AD67" i="6"/>
  <c r="I82" i="6"/>
  <c r="AD82" i="6"/>
  <c r="I66" i="6"/>
  <c r="AD66" i="6"/>
  <c r="I81" i="6"/>
  <c r="AD81" i="6"/>
  <c r="I65" i="6"/>
  <c r="AD65" i="6"/>
  <c r="I80" i="6"/>
  <c r="AD80" i="6"/>
  <c r="I64" i="6"/>
  <c r="AD64" i="6"/>
  <c r="I79" i="6"/>
  <c r="AD79" i="6"/>
  <c r="I63" i="6"/>
  <c r="AD63" i="6"/>
  <c r="I53" i="8"/>
  <c r="AB53" i="8"/>
  <c r="I78" i="6"/>
  <c r="AD78" i="6"/>
  <c r="I62" i="6"/>
  <c r="AD62" i="6"/>
  <c r="I77" i="6"/>
  <c r="AD77" i="6"/>
  <c r="I61" i="6"/>
  <c r="AD61" i="6"/>
  <c r="I92" i="6"/>
  <c r="AD92" i="6"/>
  <c r="I76" i="6"/>
  <c r="AD76" i="6"/>
  <c r="I60" i="6"/>
  <c r="AD60" i="6"/>
  <c r="I91" i="6"/>
  <c r="AD91" i="6"/>
  <c r="I75" i="6"/>
  <c r="AD75" i="6"/>
  <c r="I59" i="6"/>
  <c r="AD59" i="6"/>
  <c r="I90" i="6"/>
  <c r="AD90" i="6"/>
  <c r="I74" i="6"/>
  <c r="AD74" i="6"/>
  <c r="I58" i="6"/>
  <c r="AD58" i="6"/>
  <c r="I89" i="6"/>
  <c r="AD89" i="6"/>
  <c r="I73" i="6"/>
  <c r="AD73" i="6"/>
  <c r="I57" i="6"/>
  <c r="AD57" i="6"/>
  <c r="I88" i="6"/>
  <c r="AD88" i="6"/>
  <c r="I72" i="6"/>
  <c r="AD72" i="6"/>
  <c r="I56" i="6"/>
  <c r="AD56" i="6"/>
  <c r="I87" i="6"/>
  <c r="AD87" i="6"/>
  <c r="I71" i="6"/>
  <c r="AD71" i="6"/>
  <c r="I86" i="6"/>
  <c r="AD86" i="6"/>
  <c r="I70" i="6"/>
  <c r="AD70" i="6"/>
  <c r="I55" i="6"/>
  <c r="AD55" i="6"/>
  <c r="I54" i="6"/>
  <c r="AD54" i="6"/>
  <c r="I53" i="6"/>
  <c r="AD53" i="6"/>
  <c r="J18" i="13"/>
  <c r="I4" i="2"/>
  <c r="E26" i="8"/>
  <c r="A21" i="17"/>
  <c r="C14" i="6"/>
  <c r="E14" i="6" s="1"/>
  <c r="G14" i="6" s="1"/>
  <c r="A18" i="17"/>
  <c r="C12" i="6"/>
  <c r="E12" i="6" s="1"/>
  <c r="G12" i="6" s="1"/>
  <c r="B150" i="6"/>
  <c r="C4" i="6"/>
  <c r="B178" i="6" s="1"/>
  <c r="C4" i="8"/>
  <c r="B76" i="8" s="1"/>
  <c r="AA76" i="8" s="1"/>
  <c r="G95" i="8"/>
  <c r="D45" i="8"/>
  <c r="G194" i="8"/>
  <c r="G136" i="8"/>
  <c r="D45" i="6"/>
  <c r="G95" i="6"/>
  <c r="G136" i="6"/>
  <c r="G202" i="6"/>
  <c r="C193" i="8"/>
  <c r="D151" i="6"/>
  <c r="C95" i="6"/>
  <c r="E26" i="6" s="1"/>
  <c r="C201" i="6"/>
  <c r="E15" i="6"/>
  <c r="E11" i="6"/>
  <c r="E13" i="6"/>
  <c r="E10" i="17" l="1"/>
  <c r="E19" i="17" s="1"/>
  <c r="H10" i="17"/>
  <c r="H10" i="2"/>
  <c r="B10" i="17"/>
  <c r="E10" i="2"/>
  <c r="B10" i="2"/>
  <c r="C26" i="8"/>
  <c r="H24" i="8" s="1"/>
  <c r="AJ13" i="6"/>
  <c r="C26" i="6"/>
  <c r="H24" i="6" s="1"/>
  <c r="G15" i="6"/>
  <c r="AF11" i="6" s="1"/>
  <c r="AF10" i="6"/>
  <c r="AL8" i="6"/>
  <c r="AE10" i="6"/>
  <c r="AF8" i="6"/>
  <c r="AD10" i="6"/>
  <c r="AE8" i="6"/>
  <c r="AB13" i="8"/>
  <c r="AE13" i="8"/>
  <c r="G38" i="6"/>
  <c r="G45" i="6" s="1"/>
  <c r="AE13" i="6"/>
  <c r="AF13" i="6"/>
  <c r="AI13" i="6"/>
  <c r="AG13" i="8"/>
  <c r="AH13" i="8"/>
  <c r="AC13" i="8"/>
  <c r="B81" i="8"/>
  <c r="AA81" i="8" s="1"/>
  <c r="G13" i="6"/>
  <c r="B84" i="6"/>
  <c r="AC84" i="6" s="1"/>
  <c r="B71" i="6"/>
  <c r="AC71" i="6" s="1"/>
  <c r="B72" i="6"/>
  <c r="AC72" i="6" s="1"/>
  <c r="B76" i="6"/>
  <c r="AC76" i="6" s="1"/>
  <c r="B88" i="6"/>
  <c r="AC88" i="6" s="1"/>
  <c r="B166" i="6"/>
  <c r="B65" i="6"/>
  <c r="AC65" i="6" s="1"/>
  <c r="B86" i="6"/>
  <c r="AC86" i="6" s="1"/>
  <c r="B66" i="6"/>
  <c r="AC66" i="6" s="1"/>
  <c r="B75" i="6"/>
  <c r="AC75" i="6" s="1"/>
  <c r="B87" i="6"/>
  <c r="AC87" i="6" s="1"/>
  <c r="B78" i="6"/>
  <c r="AC78" i="6" s="1"/>
  <c r="B169" i="6"/>
  <c r="B77" i="6"/>
  <c r="AC77" i="6" s="1"/>
  <c r="B82" i="6"/>
  <c r="AC82" i="6" s="1"/>
  <c r="B173" i="6"/>
  <c r="B79" i="6"/>
  <c r="AC79" i="6" s="1"/>
  <c r="B159" i="6"/>
  <c r="B162" i="6"/>
  <c r="B176" i="6"/>
  <c r="B73" i="6"/>
  <c r="AC73" i="6" s="1"/>
  <c r="B81" i="6"/>
  <c r="AC81" i="6" s="1"/>
  <c r="B170" i="6"/>
  <c r="B172" i="6"/>
  <c r="B83" i="6"/>
  <c r="AC83" i="6" s="1"/>
  <c r="B89" i="6"/>
  <c r="AC89" i="6" s="1"/>
  <c r="B175" i="6"/>
  <c r="B163" i="6"/>
  <c r="B90" i="6"/>
  <c r="AC90" i="6" s="1"/>
  <c r="B168" i="6"/>
  <c r="B57" i="6"/>
  <c r="AC57" i="6" s="1"/>
  <c r="B58" i="6"/>
  <c r="AC58" i="6" s="1"/>
  <c r="B70" i="6"/>
  <c r="AC70" i="6" s="1"/>
  <c r="B165" i="6"/>
  <c r="B177" i="6"/>
  <c r="B64" i="6"/>
  <c r="AC64" i="6" s="1"/>
  <c r="B92" i="6"/>
  <c r="AC92" i="6" s="1"/>
  <c r="B91" i="6"/>
  <c r="AC91" i="6" s="1"/>
  <c r="B59" i="6"/>
  <c r="AC59" i="6" s="1"/>
  <c r="B67" i="6"/>
  <c r="AC67" i="6" s="1"/>
  <c r="B63" i="6"/>
  <c r="AC63" i="6" s="1"/>
  <c r="B160" i="6"/>
  <c r="B60" i="6"/>
  <c r="AC60" i="6" s="1"/>
  <c r="B74" i="6"/>
  <c r="AC74" i="6" s="1"/>
  <c r="B85" i="6"/>
  <c r="AC85" i="6" s="1"/>
  <c r="B174" i="6"/>
  <c r="B56" i="6"/>
  <c r="AC56" i="6" s="1"/>
  <c r="B69" i="6"/>
  <c r="AC69" i="6" s="1"/>
  <c r="B167" i="6"/>
  <c r="B164" i="6"/>
  <c r="B55" i="6"/>
  <c r="AC55" i="6" s="1"/>
  <c r="B68" i="6"/>
  <c r="AC68" i="6" s="1"/>
  <c r="B80" i="6"/>
  <c r="AC80" i="6" s="1"/>
  <c r="B161" i="6"/>
  <c r="B53" i="6"/>
  <c r="AC53" i="6" s="1"/>
  <c r="B62" i="6"/>
  <c r="AC62" i="6" s="1"/>
  <c r="B61" i="6"/>
  <c r="AC61" i="6" s="1"/>
  <c r="B171" i="6"/>
  <c r="B54" i="6"/>
  <c r="AC54" i="6" s="1"/>
  <c r="B90" i="8"/>
  <c r="AA90" i="8" s="1"/>
  <c r="B69" i="8"/>
  <c r="AA69" i="8" s="1"/>
  <c r="B62" i="8"/>
  <c r="AA62" i="8" s="1"/>
  <c r="B163" i="8"/>
  <c r="B166" i="8"/>
  <c r="B64" i="8"/>
  <c r="AA64" i="8" s="1"/>
  <c r="B72" i="8"/>
  <c r="AA72" i="8" s="1"/>
  <c r="B160" i="8"/>
  <c r="B154" i="8"/>
  <c r="E13" i="8"/>
  <c r="B91" i="8"/>
  <c r="AA91" i="8" s="1"/>
  <c r="G11" i="6"/>
  <c r="B67" i="8"/>
  <c r="AA67" i="8" s="1"/>
  <c r="B53" i="8"/>
  <c r="AA53" i="8" s="1"/>
  <c r="B88" i="8"/>
  <c r="AA88" i="8" s="1"/>
  <c r="B77" i="8"/>
  <c r="AA77" i="8" s="1"/>
  <c r="B87" i="8"/>
  <c r="AA87" i="8" s="1"/>
  <c r="B59" i="8"/>
  <c r="AA59" i="8" s="1"/>
  <c r="B86" i="8"/>
  <c r="AA86" i="8" s="1"/>
  <c r="B78" i="8"/>
  <c r="AA78" i="8" s="1"/>
  <c r="B54" i="8"/>
  <c r="AA54" i="8" s="1"/>
  <c r="B57" i="8"/>
  <c r="AA57" i="8" s="1"/>
  <c r="B84" i="8"/>
  <c r="AA84" i="8" s="1"/>
  <c r="B65" i="8"/>
  <c r="AA65" i="8" s="1"/>
  <c r="B70" i="8"/>
  <c r="AA70" i="8" s="1"/>
  <c r="B157" i="8"/>
  <c r="B63" i="8"/>
  <c r="AA63" i="8" s="1"/>
  <c r="B83" i="8"/>
  <c r="AA83" i="8" s="1"/>
  <c r="B153" i="8"/>
  <c r="B170" i="8"/>
  <c r="B82" i="8"/>
  <c r="AA82" i="8" s="1"/>
  <c r="B75" i="8"/>
  <c r="AA75" i="8" s="1"/>
  <c r="B85" i="8"/>
  <c r="AA85" i="8" s="1"/>
  <c r="B168" i="8"/>
  <c r="E15" i="8"/>
  <c r="B56" i="8"/>
  <c r="AA56" i="8" s="1"/>
  <c r="B58" i="8"/>
  <c r="AA58" i="8" s="1"/>
  <c r="B68" i="8"/>
  <c r="AA68" i="8" s="1"/>
  <c r="B89" i="8"/>
  <c r="AA89" i="8" s="1"/>
  <c r="B71" i="8"/>
  <c r="AA71" i="8" s="1"/>
  <c r="B159" i="8"/>
  <c r="B60" i="8"/>
  <c r="AA60" i="8" s="1"/>
  <c r="B158" i="8"/>
  <c r="B66" i="8"/>
  <c r="AA66" i="8" s="1"/>
  <c r="B167" i="8"/>
  <c r="B156" i="8"/>
  <c r="B80" i="8"/>
  <c r="AA80" i="8" s="1"/>
  <c r="B155" i="8"/>
  <c r="B165" i="8"/>
  <c r="B61" i="8"/>
  <c r="AA61" i="8" s="1"/>
  <c r="B169" i="8"/>
  <c r="B161" i="8"/>
  <c r="B55" i="8"/>
  <c r="AA55" i="8" s="1"/>
  <c r="B164" i="8"/>
  <c r="B152" i="8"/>
  <c r="B73" i="8"/>
  <c r="AA73" i="8" s="1"/>
  <c r="B162" i="8"/>
  <c r="B151" i="8"/>
  <c r="B92" i="8"/>
  <c r="AA92" i="8" s="1"/>
  <c r="B74" i="8"/>
  <c r="AA74" i="8" s="1"/>
  <c r="B79" i="8"/>
  <c r="AA79" i="8" s="1"/>
  <c r="E7" i="11"/>
  <c r="AD13" i="6"/>
  <c r="G15" i="8"/>
  <c r="G13" i="8"/>
  <c r="C22" i="17" l="1"/>
  <c r="B22" i="17"/>
  <c r="C19" i="17"/>
  <c r="B19" i="17"/>
  <c r="L12" i="2"/>
  <c r="L18" i="2"/>
  <c r="L21" i="2"/>
  <c r="B27" i="17"/>
  <c r="L12" i="17"/>
  <c r="F22" i="17"/>
  <c r="F19" i="17"/>
  <c r="I22" i="17"/>
  <c r="H22" i="17"/>
  <c r="I19" i="17"/>
  <c r="H19" i="17"/>
  <c r="E27" i="17"/>
  <c r="H27" i="17"/>
  <c r="H27" i="2"/>
  <c r="H16" i="2"/>
  <c r="H22" i="2"/>
  <c r="H19" i="2"/>
  <c r="H13" i="2"/>
  <c r="E16" i="2"/>
  <c r="E22" i="2"/>
  <c r="E19" i="2"/>
  <c r="E27" i="2"/>
  <c r="E13" i="2"/>
  <c r="B16" i="2"/>
  <c r="B27" i="2"/>
  <c r="B22" i="2"/>
  <c r="B19" i="2"/>
  <c r="B13" i="2"/>
  <c r="E22" i="17"/>
  <c r="E13" i="17"/>
  <c r="H13" i="17"/>
  <c r="B13" i="17"/>
  <c r="L21" i="17"/>
  <c r="L18" i="17"/>
  <c r="E7" i="8"/>
  <c r="AA10" i="8" s="1"/>
  <c r="G7" i="8"/>
  <c r="AA11" i="8" s="1"/>
  <c r="G7" i="6"/>
  <c r="AC11" i="6" s="1"/>
  <c r="C7" i="6"/>
  <c r="AC7" i="6" s="1"/>
  <c r="C7" i="8"/>
  <c r="AA7" i="8" s="1"/>
  <c r="E7" i="6"/>
  <c r="AC10" i="6" s="1"/>
  <c r="AF13" i="8"/>
  <c r="AL9" i="6"/>
  <c r="AD10" i="8"/>
  <c r="AJ8" i="8"/>
  <c r="AB11" i="8"/>
  <c r="AC9" i="8"/>
  <c r="AD11" i="8"/>
  <c r="AJ9" i="8"/>
  <c r="AC10" i="8"/>
  <c r="AD8" i="8"/>
  <c r="AB10" i="8"/>
  <c r="AC8" i="8"/>
  <c r="AC11" i="8"/>
  <c r="AD9" i="8"/>
  <c r="AE11" i="6"/>
  <c r="AF9" i="6"/>
  <c r="AD11" i="6"/>
  <c r="AE9" i="6"/>
  <c r="AG13" i="6"/>
  <c r="AH13" i="6"/>
  <c r="AA13" i="8"/>
  <c r="AJ13" i="8"/>
  <c r="AL13" i="6"/>
  <c r="AC13" i="6"/>
  <c r="K10" i="17" l="1"/>
  <c r="D8" i="5" s="1"/>
  <c r="E54" i="8" s="1"/>
  <c r="K10" i="2"/>
  <c r="AD53" i="8"/>
  <c r="D147" i="8"/>
  <c r="D48" i="5" l="1"/>
  <c r="D152" i="8" s="1"/>
  <c r="D23" i="5"/>
  <c r="E69" i="8" s="1"/>
  <c r="AE69" i="8" s="1"/>
  <c r="D65" i="5"/>
  <c r="D169" i="8" s="1"/>
  <c r="D63" i="5"/>
  <c r="D167" i="8" s="1"/>
  <c r="D66" i="5"/>
  <c r="D170" i="8" s="1"/>
  <c r="D53" i="5"/>
  <c r="D157" i="8" s="1"/>
  <c r="D24" i="5"/>
  <c r="E70" i="8" s="1"/>
  <c r="AE70" i="8" s="1"/>
  <c r="D40" i="5"/>
  <c r="E86" i="8" s="1"/>
  <c r="AE86" i="8" s="1"/>
  <c r="D36" i="5"/>
  <c r="E82" i="8" s="1"/>
  <c r="AE82" i="8" s="1"/>
  <c r="D59" i="5"/>
  <c r="D163" i="8" s="1"/>
  <c r="D11" i="5"/>
  <c r="E57" i="8" s="1"/>
  <c r="AE57" i="8" s="1"/>
  <c r="D21" i="5"/>
  <c r="E67" i="8" s="1"/>
  <c r="AE67" i="8" s="1"/>
  <c r="D15" i="5"/>
  <c r="E61" i="8" s="1"/>
  <c r="AE61" i="8" s="1"/>
  <c r="D60" i="5"/>
  <c r="D164" i="8" s="1"/>
  <c r="D18" i="5"/>
  <c r="E64" i="8" s="1"/>
  <c r="AE64" i="8" s="1"/>
  <c r="D35" i="5"/>
  <c r="E81" i="8" s="1"/>
  <c r="AE81" i="8" s="1"/>
  <c r="D22" i="5"/>
  <c r="E68" i="8" s="1"/>
  <c r="AC31" i="8" s="1"/>
  <c r="D62" i="5"/>
  <c r="D166" i="8" s="1"/>
  <c r="D43" i="5"/>
  <c r="E89" i="8" s="1"/>
  <c r="AE89" i="8" s="1"/>
  <c r="D42" i="5"/>
  <c r="E88" i="8" s="1"/>
  <c r="AE88" i="8" s="1"/>
  <c r="D12" i="5"/>
  <c r="E58" i="8" s="1"/>
  <c r="AE58" i="8" s="1"/>
  <c r="D41" i="5"/>
  <c r="E87" i="8" s="1"/>
  <c r="AE87" i="8" s="1"/>
  <c r="D19" i="5"/>
  <c r="E65" i="8" s="1"/>
  <c r="AC28" i="8" s="1"/>
  <c r="D57" i="5"/>
  <c r="D161" i="8" s="1"/>
  <c r="D44" i="5"/>
  <c r="E90" i="8" s="1"/>
  <c r="AE90" i="8" s="1"/>
  <c r="D58" i="5"/>
  <c r="D162" i="8" s="1"/>
  <c r="D16" i="5"/>
  <c r="E62" i="8" s="1"/>
  <c r="AE62" i="8" s="1"/>
  <c r="D45" i="5"/>
  <c r="E91" i="8" s="1"/>
  <c r="AE91" i="8" s="1"/>
  <c r="D25" i="5"/>
  <c r="E71" i="8" s="1"/>
  <c r="AC34" i="8" s="1"/>
  <c r="D38" i="5"/>
  <c r="E84" i="8" s="1"/>
  <c r="AE84" i="8" s="1"/>
  <c r="D55" i="5"/>
  <c r="D159" i="8" s="1"/>
  <c r="D54" i="5"/>
  <c r="D158" i="8" s="1"/>
  <c r="D30" i="5"/>
  <c r="E76" i="8" s="1"/>
  <c r="AE76" i="8" s="1"/>
  <c r="D49" i="5"/>
  <c r="D153" i="8" s="1"/>
  <c r="D47" i="5"/>
  <c r="D151" i="8" s="1"/>
  <c r="D17" i="5"/>
  <c r="E63" i="8" s="1"/>
  <c r="AE63" i="8" s="1"/>
  <c r="D46" i="5"/>
  <c r="E92" i="8" s="1"/>
  <c r="AE92" i="8" s="1"/>
  <c r="D10" i="5"/>
  <c r="E56" i="8" s="1"/>
  <c r="AE56" i="8" s="1"/>
  <c r="D33" i="5"/>
  <c r="E79" i="8" s="1"/>
  <c r="AE79" i="8" s="1"/>
  <c r="D7" i="5"/>
  <c r="E53" i="8" s="1"/>
  <c r="AC16" i="8" s="1"/>
  <c r="D26" i="5"/>
  <c r="E72" i="8" s="1"/>
  <c r="AC35" i="8" s="1"/>
  <c r="D64" i="5"/>
  <c r="D168" i="8" s="1"/>
  <c r="D34" i="5"/>
  <c r="E80" i="8" s="1"/>
  <c r="AE80" i="8" s="1"/>
  <c r="D37" i="5"/>
  <c r="E83" i="8" s="1"/>
  <c r="AE83" i="8" s="1"/>
  <c r="D39" i="5"/>
  <c r="E85" i="8" s="1"/>
  <c r="AE85" i="8" s="1"/>
  <c r="D9" i="5"/>
  <c r="E55" i="8" s="1"/>
  <c r="AE55" i="8" s="1"/>
  <c r="D50" i="5"/>
  <c r="D154" i="8" s="1"/>
  <c r="D20" i="5"/>
  <c r="E66" i="8" s="1"/>
  <c r="AC29" i="8" s="1"/>
  <c r="D14" i="5"/>
  <c r="E60" i="8" s="1"/>
  <c r="AC23" i="8" s="1"/>
  <c r="D29" i="5"/>
  <c r="E75" i="8" s="1"/>
  <c r="AE75" i="8" s="1"/>
  <c r="D13" i="5"/>
  <c r="E59" i="8" s="1"/>
  <c r="AC22" i="8" s="1"/>
  <c r="D52" i="5"/>
  <c r="D156" i="8" s="1"/>
  <c r="D28" i="5"/>
  <c r="E74" i="8" s="1"/>
  <c r="AE74" i="8" s="1"/>
  <c r="D61" i="5"/>
  <c r="D165" i="8" s="1"/>
  <c r="D51" i="5"/>
  <c r="D155" i="8" s="1"/>
  <c r="D27" i="5"/>
  <c r="E73" i="8" s="1"/>
  <c r="AC36" i="8" s="1"/>
  <c r="D31" i="5"/>
  <c r="E77" i="8" s="1"/>
  <c r="AE77" i="8" s="1"/>
  <c r="D56" i="5"/>
  <c r="D160" i="8" s="1"/>
  <c r="D32" i="5"/>
  <c r="E78" i="8" s="1"/>
  <c r="AE78" i="8" s="1"/>
  <c r="D14" i="4"/>
  <c r="E60" i="6" s="1"/>
  <c r="D20" i="4"/>
  <c r="E66" i="6" s="1"/>
  <c r="D26" i="4"/>
  <c r="E72" i="6" s="1"/>
  <c r="D32" i="4"/>
  <c r="E78" i="6" s="1"/>
  <c r="AG78" i="6" s="1"/>
  <c r="D38" i="4"/>
  <c r="E84" i="6" s="1"/>
  <c r="AG84" i="6" s="1"/>
  <c r="D44" i="4"/>
  <c r="E90" i="6" s="1"/>
  <c r="AG90" i="6" s="1"/>
  <c r="D50" i="4"/>
  <c r="D162" i="6" s="1"/>
  <c r="D56" i="4"/>
  <c r="D168" i="6" s="1"/>
  <c r="D62" i="4"/>
  <c r="D174" i="6" s="1"/>
  <c r="D7" i="4"/>
  <c r="E53" i="6" s="1"/>
  <c r="D9" i="4"/>
  <c r="E55" i="6" s="1"/>
  <c r="D8" i="4"/>
  <c r="E54" i="6" s="1"/>
  <c r="D15" i="4"/>
  <c r="E61" i="6" s="1"/>
  <c r="D21" i="4"/>
  <c r="E67" i="6" s="1"/>
  <c r="D27" i="4"/>
  <c r="E73" i="6" s="1"/>
  <c r="D33" i="4"/>
  <c r="E79" i="6" s="1"/>
  <c r="AG79" i="6" s="1"/>
  <c r="D39" i="4"/>
  <c r="E85" i="6" s="1"/>
  <c r="AG85" i="6" s="1"/>
  <c r="D45" i="4"/>
  <c r="E91" i="6" s="1"/>
  <c r="AG91" i="6" s="1"/>
  <c r="D51" i="4"/>
  <c r="D163" i="6" s="1"/>
  <c r="D57" i="4"/>
  <c r="D169" i="6" s="1"/>
  <c r="D63" i="4"/>
  <c r="D175" i="6" s="1"/>
  <c r="D10" i="4"/>
  <c r="E56" i="6" s="1"/>
  <c r="D16" i="4"/>
  <c r="E62" i="6" s="1"/>
  <c r="D22" i="4"/>
  <c r="E68" i="6" s="1"/>
  <c r="D28" i="4"/>
  <c r="E74" i="6" s="1"/>
  <c r="AG74" i="6" s="1"/>
  <c r="D34" i="4"/>
  <c r="E80" i="6" s="1"/>
  <c r="AG80" i="6" s="1"/>
  <c r="D40" i="4"/>
  <c r="E86" i="6" s="1"/>
  <c r="AG86" i="6" s="1"/>
  <c r="D46" i="4"/>
  <c r="E92" i="6" s="1"/>
  <c r="AG92" i="6" s="1"/>
  <c r="D52" i="4"/>
  <c r="D164" i="6" s="1"/>
  <c r="D58" i="4"/>
  <c r="D170" i="6" s="1"/>
  <c r="D64" i="4"/>
  <c r="D176" i="6" s="1"/>
  <c r="D11" i="4"/>
  <c r="E57" i="6" s="1"/>
  <c r="D17" i="4"/>
  <c r="E63" i="6" s="1"/>
  <c r="D23" i="4"/>
  <c r="E69" i="6" s="1"/>
  <c r="D29" i="4"/>
  <c r="E75" i="6" s="1"/>
  <c r="AG75" i="6" s="1"/>
  <c r="D35" i="4"/>
  <c r="E81" i="6" s="1"/>
  <c r="AG81" i="6" s="1"/>
  <c r="D41" i="4"/>
  <c r="E87" i="6" s="1"/>
  <c r="AG87" i="6" s="1"/>
  <c r="D47" i="4"/>
  <c r="D159" i="6" s="1"/>
  <c r="D53" i="4"/>
  <c r="D165" i="6" s="1"/>
  <c r="D59" i="4"/>
  <c r="D171" i="6" s="1"/>
  <c r="D65" i="4"/>
  <c r="D177" i="6" s="1"/>
  <c r="D12" i="4"/>
  <c r="E58" i="6" s="1"/>
  <c r="D18" i="4"/>
  <c r="E64" i="6" s="1"/>
  <c r="D24" i="4"/>
  <c r="E70" i="6" s="1"/>
  <c r="D30" i="4"/>
  <c r="E76" i="6" s="1"/>
  <c r="AG76" i="6" s="1"/>
  <c r="D36" i="4"/>
  <c r="E82" i="6" s="1"/>
  <c r="AG82" i="6" s="1"/>
  <c r="D42" i="4"/>
  <c r="E88" i="6" s="1"/>
  <c r="AG88" i="6" s="1"/>
  <c r="D48" i="4"/>
  <c r="D160" i="6" s="1"/>
  <c r="D54" i="4"/>
  <c r="D166" i="6" s="1"/>
  <c r="D60" i="4"/>
  <c r="D172" i="6" s="1"/>
  <c r="D66" i="4"/>
  <c r="D178" i="6" s="1"/>
  <c r="D13" i="4"/>
  <c r="E59" i="6" s="1"/>
  <c r="D19" i="4"/>
  <c r="E65" i="6" s="1"/>
  <c r="D25" i="4"/>
  <c r="E71" i="6" s="1"/>
  <c r="D31" i="4"/>
  <c r="E77" i="6" s="1"/>
  <c r="AG77" i="6" s="1"/>
  <c r="D37" i="4"/>
  <c r="E83" i="6" s="1"/>
  <c r="AG83" i="6" s="1"/>
  <c r="D43" i="4"/>
  <c r="E89" i="6" s="1"/>
  <c r="AG89" i="6" s="1"/>
  <c r="D49" i="4"/>
  <c r="D161" i="6" s="1"/>
  <c r="D55" i="4"/>
  <c r="D167" i="6" s="1"/>
  <c r="D61" i="4"/>
  <c r="D173" i="6" s="1"/>
  <c r="AE54" i="8"/>
  <c r="AC17" i="8"/>
  <c r="AF82" i="6"/>
  <c r="AF76" i="6"/>
  <c r="AF65" i="6"/>
  <c r="AF75" i="6"/>
  <c r="AF57" i="6"/>
  <c r="AF70" i="6"/>
  <c r="AF85" i="6"/>
  <c r="AF78" i="6"/>
  <c r="AF89" i="6"/>
  <c r="AF68" i="6"/>
  <c r="AF91" i="6"/>
  <c r="AF60" i="6"/>
  <c r="AF83" i="6"/>
  <c r="AF79" i="6"/>
  <c r="AF69" i="6"/>
  <c r="AF62" i="6"/>
  <c r="AF80" i="6"/>
  <c r="AF63" i="6"/>
  <c r="AF74" i="6"/>
  <c r="AF64" i="6"/>
  <c r="AF90" i="6"/>
  <c r="AF77" i="6"/>
  <c r="AF59" i="6"/>
  <c r="AF88" i="6"/>
  <c r="AF84" i="6"/>
  <c r="AF58" i="6"/>
  <c r="AF67" i="6"/>
  <c r="AF72" i="6"/>
  <c r="AF86" i="6"/>
  <c r="AF66" i="6"/>
  <c r="AF71" i="6"/>
  <c r="AF87" i="6"/>
  <c r="AF73" i="6"/>
  <c r="AF81" i="6"/>
  <c r="AF92" i="6"/>
  <c r="AF61" i="6"/>
  <c r="AF53" i="6"/>
  <c r="AF56" i="6"/>
  <c r="AF55" i="6"/>
  <c r="AF54" i="6"/>
  <c r="AE71" i="8" l="1"/>
  <c r="AC21" i="8"/>
  <c r="AC32" i="8"/>
  <c r="AC24" i="8"/>
  <c r="AC25" i="8"/>
  <c r="AC20" i="8"/>
  <c r="AE68" i="8"/>
  <c r="AE72" i="8"/>
  <c r="AE59" i="8"/>
  <c r="AE65" i="8"/>
  <c r="AC27" i="8"/>
  <c r="AC33" i="8"/>
  <c r="AE53" i="8"/>
  <c r="AE66" i="8"/>
  <c r="AC30" i="8"/>
  <c r="AE73" i="8"/>
  <c r="AC18" i="8"/>
  <c r="AC19" i="8"/>
  <c r="AE60" i="8"/>
  <c r="AC26" i="8"/>
  <c r="AG64" i="6"/>
  <c r="AE27" i="6"/>
  <c r="AG60" i="6"/>
  <c r="AE23" i="6"/>
  <c r="AG58" i="6"/>
  <c r="AE21" i="6"/>
  <c r="AG57" i="6"/>
  <c r="AE20" i="6"/>
  <c r="AG55" i="6"/>
  <c r="AE18" i="6"/>
  <c r="AG53" i="6"/>
  <c r="AE16" i="6"/>
  <c r="AG59" i="6"/>
  <c r="AE22" i="6"/>
  <c r="AG68" i="6"/>
  <c r="AE31" i="6"/>
  <c r="AG54" i="6"/>
  <c r="AE17" i="6"/>
  <c r="AG73" i="6"/>
  <c r="AE36" i="6"/>
  <c r="AG63" i="6"/>
  <c r="AE26" i="6"/>
  <c r="AG69" i="6"/>
  <c r="AE32" i="6"/>
  <c r="AG61" i="6"/>
  <c r="AE24" i="6"/>
  <c r="AG71" i="6"/>
  <c r="AE34" i="6"/>
  <c r="AG72" i="6"/>
  <c r="AE35" i="6"/>
  <c r="AG67" i="6"/>
  <c r="AE30" i="6"/>
  <c r="AG70" i="6"/>
  <c r="AE33" i="6"/>
  <c r="AG56" i="6"/>
  <c r="AE19" i="6"/>
  <c r="AG62" i="6"/>
  <c r="AE25" i="6"/>
  <c r="AG66" i="6"/>
  <c r="AE29" i="6"/>
  <c r="AG65" i="6"/>
  <c r="AE28" i="6"/>
  <c r="G9" i="6" l="1"/>
  <c r="AD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輝彦</author>
    <author>EKTL</author>
  </authors>
  <commentList>
    <comment ref="E9" authorId="0" shapeId="0" xr:uid="{0AD2ECDD-93EE-4AE5-89F4-2D3C75E75CEF}">
      <text>
        <r>
          <rPr>
            <b/>
            <sz val="12"/>
            <color indexed="10"/>
            <rFont val="UD デジタル 教科書体 NK-R"/>
            <family val="1"/>
            <charset val="128"/>
          </rPr>
          <t>この保存ファイル名で、今、
名前を変更して保存！</t>
        </r>
      </text>
    </comment>
    <comment ref="C13" authorId="1" shapeId="0" xr:uid="{00000000-0006-0000-0300-000001000000}">
      <text>
        <r>
          <rPr>
            <b/>
            <sz val="12"/>
            <color indexed="10"/>
            <rFont val="UD デジタル 教科書体 NK-R"/>
            <family val="1"/>
            <charset val="128"/>
          </rPr>
          <t>どちらか一つ、必ず選んでください。</t>
        </r>
      </text>
    </comment>
    <comment ref="C17" authorId="1" shapeId="0" xr:uid="{00000000-0006-0000-0300-000002000000}">
      <text>
        <r>
          <rPr>
            <b/>
            <sz val="12"/>
            <color indexed="81"/>
            <rFont val="ＭＳ Ｐゴシック"/>
            <family val="3"/>
            <charset val="128"/>
          </rPr>
          <t>●(姓と名間は1字空白）</t>
        </r>
      </text>
    </comment>
    <comment ref="C19" authorId="1" shapeId="0" xr:uid="{00000000-0006-0000-0300-000003000000}">
      <text>
        <r>
          <rPr>
            <b/>
            <sz val="12"/>
            <color indexed="81"/>
            <rFont val="ＭＳ Ｐゴシック"/>
            <family val="3"/>
            <charset val="128"/>
          </rPr>
          <t>●(姓と名間は1字空白）</t>
        </r>
      </text>
    </comment>
    <comment ref="C21" authorId="1" shapeId="0" xr:uid="{00000000-0006-0000-0300-000004000000}">
      <text>
        <r>
          <rPr>
            <b/>
            <sz val="12"/>
            <color indexed="81"/>
            <rFont val="ＭＳ Ｐゴシック"/>
            <family val="3"/>
            <charset val="128"/>
          </rPr>
          <t>●(姓と名間は1字空白）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E14" authorId="0" shapeId="0" xr:uid="{00000000-0006-0000-0500-000001000000}">
      <text>
        <r>
          <rPr>
            <b/>
            <sz val="9"/>
            <color indexed="81"/>
            <rFont val="ＭＳ Ｐゴシック"/>
            <family val="3"/>
            <charset val="128"/>
          </rPr>
          <t>●(姓と名間は1字空白）</t>
        </r>
      </text>
    </comment>
    <comment ref="E15" authorId="0" shapeId="0" xr:uid="{00000000-0006-0000-0500-000002000000}">
      <text>
        <r>
          <rPr>
            <b/>
            <sz val="9"/>
            <color indexed="81"/>
            <rFont val="ＭＳ Ｐゴシック"/>
            <family val="3"/>
            <charset val="128"/>
          </rPr>
          <t>●(姓と名間は1字空白）</t>
        </r>
      </text>
    </comment>
    <comment ref="E16" authorId="0" shapeId="0" xr:uid="{00000000-0006-0000-0500-000003000000}">
      <text>
        <r>
          <rPr>
            <b/>
            <sz val="9"/>
            <color indexed="81"/>
            <rFont val="ＭＳ Ｐゴシック"/>
            <family val="3"/>
            <charset val="128"/>
          </rPr>
          <t>●(姓と名間は1字空白）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E14" authorId="0" shapeId="0" xr:uid="{00000000-0006-0000-0600-000001000000}">
      <text>
        <r>
          <rPr>
            <b/>
            <sz val="9"/>
            <color indexed="81"/>
            <rFont val="ＭＳ Ｐゴシック"/>
            <family val="3"/>
            <charset val="128"/>
          </rPr>
          <t>●(姓と名間は1字空白）</t>
        </r>
      </text>
    </comment>
    <comment ref="E15" authorId="0" shapeId="0" xr:uid="{00000000-0006-0000-0600-000002000000}">
      <text>
        <r>
          <rPr>
            <b/>
            <sz val="9"/>
            <color indexed="81"/>
            <rFont val="ＭＳ Ｐゴシック"/>
            <family val="3"/>
            <charset val="128"/>
          </rPr>
          <t>●(姓と名間は1字空白）</t>
        </r>
      </text>
    </comment>
    <comment ref="E16" authorId="0" shapeId="0" xr:uid="{00000000-0006-0000-0600-000003000000}">
      <text>
        <r>
          <rPr>
            <b/>
            <sz val="9"/>
            <color indexed="81"/>
            <rFont val="ＭＳ Ｐゴシック"/>
            <family val="3"/>
            <charset val="128"/>
          </rPr>
          <t>●(姓と名間は1字空白）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B10" authorId="0" shapeId="0" xr:uid="{00000000-0006-0000-0700-000001000000}">
      <text>
        <r>
          <rPr>
            <sz val="9"/>
            <color indexed="81"/>
            <rFont val="ＭＳ Ｐゴシック"/>
            <family val="3"/>
            <charset val="128"/>
          </rPr>
          <t>●(姓と名間は1字空白）</t>
        </r>
      </text>
    </comment>
    <comment ref="E10" authorId="0" shapeId="0" xr:uid="{00000000-0006-0000-0700-000002000000}">
      <text>
        <r>
          <rPr>
            <sz val="9"/>
            <color indexed="81"/>
            <rFont val="ＭＳ Ｐゴシック"/>
            <family val="3"/>
            <charset val="128"/>
          </rPr>
          <t>●(姓と名間は1字空白）</t>
        </r>
      </text>
    </comment>
    <comment ref="H10" authorId="0" shapeId="0" xr:uid="{00000000-0006-0000-0700-000003000000}">
      <text>
        <r>
          <rPr>
            <sz val="9"/>
            <color indexed="81"/>
            <rFont val="ＭＳ Ｐゴシック"/>
            <family val="3"/>
            <charset val="128"/>
          </rPr>
          <t>●(姓と名間は1字空白）</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B10" authorId="0" shapeId="0" xr:uid="{00000000-0006-0000-0800-000001000000}">
      <text>
        <r>
          <rPr>
            <sz val="9"/>
            <color indexed="81"/>
            <rFont val="ＭＳ Ｐゴシック"/>
            <family val="3"/>
            <charset val="128"/>
          </rPr>
          <t>●(姓と名間は1字空白）</t>
        </r>
      </text>
    </comment>
    <comment ref="E10" authorId="0" shapeId="0" xr:uid="{00000000-0006-0000-0800-000002000000}">
      <text>
        <r>
          <rPr>
            <sz val="9"/>
            <color indexed="81"/>
            <rFont val="ＭＳ Ｐゴシック"/>
            <family val="3"/>
            <charset val="128"/>
          </rPr>
          <t>●(姓と名間は1字空白）</t>
        </r>
      </text>
    </comment>
    <comment ref="H10" authorId="0" shapeId="0" xr:uid="{00000000-0006-0000-0800-000003000000}">
      <text>
        <r>
          <rPr>
            <sz val="9"/>
            <color indexed="81"/>
            <rFont val="ＭＳ Ｐゴシック"/>
            <family val="3"/>
            <charset val="128"/>
          </rPr>
          <t>●(姓と名間は1字空白）</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D7" authorId="0" shapeId="0" xr:uid="{00000000-0006-0000-0900-000001000000}">
      <text>
        <r>
          <rPr>
            <b/>
            <sz val="10"/>
            <color indexed="81"/>
            <rFont val="UD デジタル 教科書体 NK-R"/>
            <family val="1"/>
            <charset val="128"/>
          </rPr>
          <t>入力不可の場合は、
前にもどって未入力セルを確認して、
入力すること</t>
        </r>
      </text>
    </comment>
    <comment ref="E7" authorId="0" shapeId="0" xr:uid="{00000000-0006-0000-0900-000002000000}">
      <text>
        <r>
          <rPr>
            <b/>
            <sz val="12"/>
            <color indexed="81"/>
            <rFont val="ＭＳ Ｐゴシック"/>
            <family val="3"/>
            <charset val="128"/>
          </rPr>
          <t>以下、参加生徒氏名記入の場合は、</t>
        </r>
        <r>
          <rPr>
            <b/>
            <u/>
            <sz val="12"/>
            <color indexed="81"/>
            <rFont val="ＭＳ Ｐゴシック"/>
            <family val="3"/>
            <charset val="128"/>
          </rPr>
          <t>姓と名間は1字空白を入れる</t>
        </r>
        <r>
          <rPr>
            <b/>
            <sz val="12"/>
            <color indexed="81"/>
            <rFont val="ＭＳ Ｐゴシック"/>
            <family val="3"/>
            <charset val="128"/>
          </rPr>
          <t>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D7" authorId="0" shapeId="0" xr:uid="{00000000-0006-0000-0A00-000001000000}">
      <text>
        <r>
          <rPr>
            <b/>
            <sz val="10"/>
            <color indexed="81"/>
            <rFont val="UD デジタル 教科書体 NK-R"/>
            <family val="1"/>
            <charset val="128"/>
          </rPr>
          <t>入力不可の場合は、
前にもどって未入力セルを確認して、
入力すること</t>
        </r>
      </text>
    </comment>
    <comment ref="E7" authorId="0" shapeId="0" xr:uid="{00000000-0006-0000-0A00-000002000000}">
      <text>
        <r>
          <rPr>
            <b/>
            <sz val="12"/>
            <color indexed="81"/>
            <rFont val="ＭＳ Ｐゴシック"/>
            <family val="3"/>
            <charset val="128"/>
          </rPr>
          <t>以下、参加生徒氏名記入の場合は、</t>
        </r>
        <r>
          <rPr>
            <b/>
            <u/>
            <sz val="12"/>
            <color indexed="81"/>
            <rFont val="ＭＳ Ｐゴシック"/>
            <family val="3"/>
            <charset val="128"/>
          </rPr>
          <t>姓と名間は1字空白を入れる</t>
        </r>
        <r>
          <rPr>
            <b/>
            <sz val="12"/>
            <color indexed="81"/>
            <rFont val="ＭＳ Ｐゴシック"/>
            <family val="3"/>
            <charset val="128"/>
          </rPr>
          <t>こと。</t>
        </r>
      </text>
    </comment>
  </commentList>
</comments>
</file>

<file path=xl/sharedStrings.xml><?xml version="1.0" encoding="utf-8"?>
<sst xmlns="http://schemas.openxmlformats.org/spreadsheetml/2006/main" count="2056" uniqueCount="1197">
  <si>
    <t>データ管理初期設定画面</t>
    <rPh sb="3" eb="5">
      <t>カンリ</t>
    </rPh>
    <rPh sb="5" eb="7">
      <t>ショキ</t>
    </rPh>
    <rPh sb="7" eb="9">
      <t>セッテイ</t>
    </rPh>
    <rPh sb="9" eb="11">
      <t>ガメン</t>
    </rPh>
    <phoneticPr fontId="4"/>
  </si>
  <si>
    <t>高総文祭</t>
    <rPh sb="0" eb="2">
      <t>コウソウ</t>
    </rPh>
    <rPh sb="2" eb="4">
      <t>ブンサイ</t>
    </rPh>
    <phoneticPr fontId="4"/>
  </si>
  <si>
    <t>新人戦</t>
    <rPh sb="0" eb="3">
      <t>シンジンセン</t>
    </rPh>
    <phoneticPr fontId="4"/>
  </si>
  <si>
    <t>大会名</t>
    <rPh sb="0" eb="3">
      <t>タイカイメイ</t>
    </rPh>
    <phoneticPr fontId="4"/>
  </si>
  <si>
    <t>大会名（略称）</t>
    <rPh sb="0" eb="3">
      <t>タイカイメイ</t>
    </rPh>
    <rPh sb="4" eb="6">
      <t>リャクショウ</t>
    </rPh>
    <phoneticPr fontId="4"/>
  </si>
  <si>
    <t>高文祭</t>
    <rPh sb="0" eb="3">
      <t>コウブンサイ</t>
    </rPh>
    <phoneticPr fontId="1"/>
  </si>
  <si>
    <t>新人戦</t>
    <rPh sb="0" eb="3">
      <t>シンジンセン</t>
    </rPh>
    <phoneticPr fontId="1"/>
  </si>
  <si>
    <t>大会名（略記号）</t>
    <rPh sb="0" eb="3">
      <t>タイカイメイ</t>
    </rPh>
    <rPh sb="4" eb="5">
      <t>リャク</t>
    </rPh>
    <rPh sb="5" eb="7">
      <t>キゴウ</t>
    </rPh>
    <phoneticPr fontId="4"/>
  </si>
  <si>
    <t>s</t>
    <phoneticPr fontId="4"/>
  </si>
  <si>
    <t>n</t>
  </si>
  <si>
    <t>k</t>
  </si>
  <si>
    <t>s</t>
  </si>
  <si>
    <t>原稿提出〆切日</t>
    <rPh sb="0" eb="2">
      <t>ゲンコウ</t>
    </rPh>
    <rPh sb="2" eb="4">
      <t>テイシュツ</t>
    </rPh>
    <rPh sb="4" eb="6">
      <t>シメキリ</t>
    </rPh>
    <rPh sb="6" eb="7">
      <t>ビ</t>
    </rPh>
    <phoneticPr fontId="4"/>
  </si>
  <si>
    <t>番組部門名</t>
    <rPh sb="0" eb="2">
      <t>バングミ</t>
    </rPh>
    <rPh sb="2" eb="4">
      <t>ブモン</t>
    </rPh>
    <rPh sb="4" eb="5">
      <t>メイ</t>
    </rPh>
    <phoneticPr fontId="4"/>
  </si>
  <si>
    <t>アナウンス</t>
  </si>
  <si>
    <t>アナウンス部門</t>
    <rPh sb="5" eb="7">
      <t>ブモン</t>
    </rPh>
    <phoneticPr fontId="1"/>
  </si>
  <si>
    <t>朗読</t>
    <rPh sb="0" eb="2">
      <t>ロウドク</t>
    </rPh>
    <phoneticPr fontId="4"/>
  </si>
  <si>
    <t>朗読</t>
    <rPh sb="0" eb="2">
      <t>ロウドク</t>
    </rPh>
    <phoneticPr fontId="1"/>
  </si>
  <si>
    <t>朗読部門</t>
    <rPh sb="0" eb="2">
      <t>ロウドク</t>
    </rPh>
    <rPh sb="2" eb="4">
      <t>ブモン</t>
    </rPh>
    <phoneticPr fontId="1"/>
  </si>
  <si>
    <t>ラジオドキュメント</t>
  </si>
  <si>
    <t>テレビドキュメント</t>
  </si>
  <si>
    <t>創作ラジオドラマ</t>
    <rPh sb="0" eb="2">
      <t>ソウサク</t>
    </rPh>
    <phoneticPr fontId="1"/>
  </si>
  <si>
    <t>創作テレビドラマ</t>
    <rPh sb="0" eb="2">
      <t>ソウサク</t>
    </rPh>
    <phoneticPr fontId="1"/>
  </si>
  <si>
    <t xml:space="preserve"> </t>
  </si>
  <si>
    <t>校内放送研究発表</t>
    <rPh sb="0" eb="2">
      <t>コウナイ</t>
    </rPh>
    <rPh sb="2" eb="4">
      <t>ホウソウ</t>
    </rPh>
    <rPh sb="4" eb="6">
      <t>ケンキュウ</t>
    </rPh>
    <rPh sb="6" eb="8">
      <t>ハッピョウ</t>
    </rPh>
    <phoneticPr fontId="1"/>
  </si>
  <si>
    <t>番組研発のみ参加</t>
    <rPh sb="0" eb="2">
      <t>バングミ</t>
    </rPh>
    <rPh sb="2" eb="3">
      <t>ケン</t>
    </rPh>
    <rPh sb="3" eb="4">
      <t>ハツ</t>
    </rPh>
    <rPh sb="6" eb="8">
      <t>サンカ</t>
    </rPh>
    <phoneticPr fontId="1"/>
  </si>
  <si>
    <t>朗読作品名</t>
    <rPh sb="0" eb="2">
      <t>ロウドク</t>
    </rPh>
    <rPh sb="2" eb="5">
      <t>サクヒンメイ</t>
    </rPh>
    <phoneticPr fontId="4"/>
  </si>
  <si>
    <t>大会（準備）</t>
  </si>
  <si>
    <t>大会１日目</t>
  </si>
  <si>
    <t>大会２日目</t>
  </si>
  <si>
    <t>テレビ部門など</t>
    <rPh sb="3" eb="5">
      <t>ブモン</t>
    </rPh>
    <phoneticPr fontId="4"/>
  </si>
  <si>
    <t>有り</t>
    <rPh sb="0" eb="1">
      <t>ア</t>
    </rPh>
    <phoneticPr fontId="4"/>
  </si>
  <si>
    <t>DVD-R</t>
    <phoneticPr fontId="4"/>
  </si>
  <si>
    <t>メディア規格</t>
    <rPh sb="4" eb="6">
      <t>キカク</t>
    </rPh>
    <phoneticPr fontId="4"/>
  </si>
  <si>
    <t>なし</t>
    <phoneticPr fontId="4"/>
  </si>
  <si>
    <t>BD-R</t>
    <phoneticPr fontId="4"/>
  </si>
  <si>
    <t>ファイル</t>
    <phoneticPr fontId="4"/>
  </si>
  <si>
    <t>大会運営校</t>
    <rPh sb="0" eb="2">
      <t>タイカイ</t>
    </rPh>
    <rPh sb="2" eb="4">
      <t>ウンエイ</t>
    </rPh>
    <rPh sb="4" eb="5">
      <t>コウ</t>
    </rPh>
    <phoneticPr fontId="1"/>
  </si>
  <si>
    <t>顧問１</t>
    <rPh sb="0" eb="2">
      <t>コモン</t>
    </rPh>
    <phoneticPr fontId="4"/>
  </si>
  <si>
    <t>顧問２</t>
    <rPh sb="0" eb="2">
      <t>コモン</t>
    </rPh>
    <phoneticPr fontId="4"/>
  </si>
  <si>
    <t>顧問３</t>
    <rPh sb="0" eb="2">
      <t>コモン</t>
    </rPh>
    <phoneticPr fontId="4"/>
  </si>
  <si>
    <t>正式学校名</t>
    <rPh sb="0" eb="2">
      <t>セイシキ</t>
    </rPh>
    <rPh sb="2" eb="5">
      <t>ガッコウメイ</t>
    </rPh>
    <phoneticPr fontId="4"/>
  </si>
  <si>
    <t>学校名</t>
    <rPh sb="0" eb="3">
      <t>ガッコウメイ</t>
    </rPh>
    <phoneticPr fontId="4"/>
  </si>
  <si>
    <t>記号</t>
    <rPh sb="0" eb="2">
      <t>キゴウ</t>
    </rPh>
    <phoneticPr fontId="4"/>
  </si>
  <si>
    <t>県央地区</t>
    <rPh sb="0" eb="2">
      <t>ケンオウ</t>
    </rPh>
    <rPh sb="2" eb="4">
      <t>チク</t>
    </rPh>
    <phoneticPr fontId="4"/>
  </si>
  <si>
    <t>宮崎県立佐土原高等学校</t>
  </si>
  <si>
    <t>佐土原</t>
  </si>
  <si>
    <t>01sadowara</t>
  </si>
  <si>
    <t>宮崎県立宮崎大宮高等学校</t>
  </si>
  <si>
    <t>宮崎大宮</t>
  </si>
  <si>
    <t>02oomiya</t>
  </si>
  <si>
    <t>斉藤　忠</t>
    <rPh sb="0" eb="2">
      <t>サイトウ</t>
    </rPh>
    <rPh sb="3" eb="4">
      <t>チュウ</t>
    </rPh>
    <phoneticPr fontId="1"/>
  </si>
  <si>
    <t>佐藤　加奈</t>
    <rPh sb="0" eb="2">
      <t>サトウ</t>
    </rPh>
    <rPh sb="3" eb="5">
      <t>カナ</t>
    </rPh>
    <phoneticPr fontId="1"/>
  </si>
  <si>
    <t>宮崎県立宮崎海洋高等学校</t>
  </si>
  <si>
    <t>宮崎海洋</t>
  </si>
  <si>
    <t>03kaiyo</t>
  </si>
  <si>
    <t>宮崎県立宮崎北高等学校</t>
  </si>
  <si>
    <t>宮崎北</t>
  </si>
  <si>
    <t>04miyakita</t>
  </si>
  <si>
    <t>山田　聡子</t>
    <rPh sb="0" eb="2">
      <t>ヤマダ</t>
    </rPh>
    <rPh sb="3" eb="5">
      <t>アキコ</t>
    </rPh>
    <phoneticPr fontId="1"/>
  </si>
  <si>
    <t>宮崎県立宮崎工業高等学校</t>
  </si>
  <si>
    <t>05miyakogyo</t>
  </si>
  <si>
    <t>宮崎県立宮崎商業高等学校</t>
  </si>
  <si>
    <t>宮崎商業</t>
  </si>
  <si>
    <t>06miyasho</t>
  </si>
  <si>
    <t>髙山　正尚</t>
    <rPh sb="0" eb="2">
      <t>タカヤマ</t>
    </rPh>
    <rPh sb="3" eb="5">
      <t>マサナオ</t>
    </rPh>
    <phoneticPr fontId="1"/>
  </si>
  <si>
    <t>宮崎県立宮崎西高等学校</t>
  </si>
  <si>
    <t>宮崎西</t>
  </si>
  <si>
    <t>07miyanishi</t>
  </si>
  <si>
    <t>河野　政志</t>
    <rPh sb="0" eb="2">
      <t>カワノ</t>
    </rPh>
    <rPh sb="3" eb="5">
      <t>マサシ</t>
    </rPh>
    <phoneticPr fontId="1"/>
  </si>
  <si>
    <t>宮崎県立宮崎農業高等学校</t>
  </si>
  <si>
    <t>宮崎農業</t>
  </si>
  <si>
    <t>08miyano</t>
  </si>
  <si>
    <t>飯干　宏子</t>
    <rPh sb="0" eb="2">
      <t>イイボシ</t>
    </rPh>
    <rPh sb="3" eb="5">
      <t>ヒロコ</t>
    </rPh>
    <phoneticPr fontId="1"/>
  </si>
  <si>
    <t>宮崎県立宮崎東高等学校</t>
  </si>
  <si>
    <t>宮崎東</t>
  </si>
  <si>
    <t>09miyahigashi</t>
  </si>
  <si>
    <t>中畑　芳郎</t>
    <rPh sb="0" eb="2">
      <t>ナカハタ</t>
    </rPh>
    <rPh sb="3" eb="5">
      <t>ヨシロウ</t>
    </rPh>
    <phoneticPr fontId="1"/>
  </si>
  <si>
    <t>宮崎県立宮崎南高等学校</t>
  </si>
  <si>
    <t>宮崎南</t>
  </si>
  <si>
    <t>10miyaminami</t>
  </si>
  <si>
    <t>年増　悠</t>
    <rPh sb="0" eb="2">
      <t>トシマス</t>
    </rPh>
    <rPh sb="3" eb="4">
      <t>ハルカ</t>
    </rPh>
    <phoneticPr fontId="1"/>
  </si>
  <si>
    <t>那須　のぞみ</t>
    <rPh sb="0" eb="2">
      <t>ナス</t>
    </rPh>
    <phoneticPr fontId="1"/>
  </si>
  <si>
    <t>宮崎県立本庄高等学校</t>
  </si>
  <si>
    <t>本庄</t>
    <rPh sb="0" eb="2">
      <t>ホンジョウ</t>
    </rPh>
    <phoneticPr fontId="4"/>
  </si>
  <si>
    <t>宮崎県立高鍋高等学校</t>
  </si>
  <si>
    <t>高鍋</t>
  </si>
  <si>
    <t>中川　美貴子</t>
    <rPh sb="0" eb="2">
      <t>ナカガワ</t>
    </rPh>
    <rPh sb="3" eb="6">
      <t>ミキコ</t>
    </rPh>
    <phoneticPr fontId="1"/>
  </si>
  <si>
    <t>宮崎県立高鍋農業高等学校</t>
  </si>
  <si>
    <t>高鍋農業</t>
  </si>
  <si>
    <t>宮崎県立妻高等学校</t>
    <rPh sb="0" eb="2">
      <t>ミヤザキ</t>
    </rPh>
    <rPh sb="2" eb="4">
      <t>ケンリツ</t>
    </rPh>
    <rPh sb="4" eb="5">
      <t>ツマ</t>
    </rPh>
    <rPh sb="5" eb="7">
      <t>コウトウ</t>
    </rPh>
    <rPh sb="7" eb="9">
      <t>ガッコウ</t>
    </rPh>
    <phoneticPr fontId="4"/>
  </si>
  <si>
    <t>妻</t>
    <rPh sb="0" eb="1">
      <t>ツマ</t>
    </rPh>
    <phoneticPr fontId="4"/>
  </si>
  <si>
    <t>杉尾　奈緒子</t>
    <rPh sb="0" eb="2">
      <t>スギオ</t>
    </rPh>
    <rPh sb="3" eb="6">
      <t>ナオコ</t>
    </rPh>
    <phoneticPr fontId="1"/>
  </si>
  <si>
    <t>県西地区</t>
    <rPh sb="0" eb="2">
      <t>ケンセイ</t>
    </rPh>
    <rPh sb="2" eb="4">
      <t>チク</t>
    </rPh>
    <phoneticPr fontId="4"/>
  </si>
  <si>
    <t>宮崎県立高城高等学校</t>
  </si>
  <si>
    <t>高城</t>
    <rPh sb="0" eb="2">
      <t>タカジョウ</t>
    </rPh>
    <phoneticPr fontId="4"/>
  </si>
  <si>
    <t>宮崎県立都城泉ヶ丘高等学校</t>
  </si>
  <si>
    <t>都城泉ヶ丘</t>
  </si>
  <si>
    <t>丸尾　直樹</t>
    <rPh sb="0" eb="2">
      <t>マルオ</t>
    </rPh>
    <rPh sb="3" eb="5">
      <t>ナオキ</t>
    </rPh>
    <phoneticPr fontId="4"/>
  </si>
  <si>
    <t>宮崎県立都城西高等学校</t>
  </si>
  <si>
    <t>都城西</t>
  </si>
  <si>
    <t>大川　順二</t>
  </si>
  <si>
    <t>宮崎県立都城工業高等学校</t>
  </si>
  <si>
    <t>都城工業</t>
  </si>
  <si>
    <t>宮崎県立都城商業高等学校</t>
  </si>
  <si>
    <t>都城商業</t>
  </si>
  <si>
    <t>宮崎県立都城農業高等学校</t>
  </si>
  <si>
    <t>都城農業</t>
  </si>
  <si>
    <t>宮崎県立小林高等学校</t>
  </si>
  <si>
    <t>小林</t>
  </si>
  <si>
    <t>宮崎県立小林秀峰高等学校</t>
  </si>
  <si>
    <t>小林秀峰</t>
  </si>
  <si>
    <t>荒武　みちよ</t>
    <rPh sb="0" eb="2">
      <t>アラタケ</t>
    </rPh>
    <phoneticPr fontId="1"/>
  </si>
  <si>
    <t>奥野　顕治</t>
    <rPh sb="0" eb="2">
      <t>オクノ</t>
    </rPh>
    <rPh sb="3" eb="4">
      <t>ケン</t>
    </rPh>
    <rPh sb="4" eb="5">
      <t>ジ</t>
    </rPh>
    <phoneticPr fontId="4"/>
  </si>
  <si>
    <t>宮崎県立飯野高等学校</t>
  </si>
  <si>
    <t>飯野</t>
  </si>
  <si>
    <t>県北地区</t>
    <rPh sb="0" eb="2">
      <t>ケンホク</t>
    </rPh>
    <rPh sb="2" eb="4">
      <t>チク</t>
    </rPh>
    <phoneticPr fontId="4"/>
  </si>
  <si>
    <t>宮崎県立延岡高等学校</t>
  </si>
  <si>
    <t>延岡</t>
  </si>
  <si>
    <t>税田　尚幸</t>
    <rPh sb="0" eb="2">
      <t>サイタ</t>
    </rPh>
    <rPh sb="3" eb="5">
      <t>ナオユキ</t>
    </rPh>
    <phoneticPr fontId="1"/>
  </si>
  <si>
    <t>谷口　光恵</t>
    <rPh sb="0" eb="2">
      <t>タニグチ</t>
    </rPh>
    <rPh sb="3" eb="5">
      <t>ミツエ</t>
    </rPh>
    <phoneticPr fontId="1"/>
  </si>
  <si>
    <t>宮崎県立延岡工業高等学校</t>
  </si>
  <si>
    <t>延岡工業</t>
  </si>
  <si>
    <t>宮崎県立延岡商業高等学校</t>
  </si>
  <si>
    <t>延岡商業</t>
  </si>
  <si>
    <t>平野　正人</t>
    <rPh sb="0" eb="2">
      <t>ヒラノ</t>
    </rPh>
    <rPh sb="3" eb="5">
      <t>マサト</t>
    </rPh>
    <phoneticPr fontId="1"/>
  </si>
  <si>
    <t>宮田　郁美</t>
    <rPh sb="0" eb="2">
      <t>ミヤタ</t>
    </rPh>
    <rPh sb="3" eb="5">
      <t>イクミ</t>
    </rPh>
    <phoneticPr fontId="1"/>
  </si>
  <si>
    <t>宮崎県立延岡星雲高等学校</t>
    <rPh sb="6" eb="8">
      <t>セイウン</t>
    </rPh>
    <phoneticPr fontId="4"/>
  </si>
  <si>
    <t>延岡星雲</t>
    <rPh sb="0" eb="2">
      <t>ノベオカ</t>
    </rPh>
    <rPh sb="2" eb="4">
      <t>セイウン</t>
    </rPh>
    <phoneticPr fontId="4"/>
  </si>
  <si>
    <t>鳥丸　啓子</t>
    <rPh sb="0" eb="2">
      <t>トリマル</t>
    </rPh>
    <rPh sb="3" eb="5">
      <t>ケイコ</t>
    </rPh>
    <phoneticPr fontId="1"/>
  </si>
  <si>
    <t>宮崎県立延岡青朋高等学校</t>
  </si>
  <si>
    <t>延岡青朋</t>
  </si>
  <si>
    <t>宮崎県立富島高等学校</t>
  </si>
  <si>
    <t>富島</t>
  </si>
  <si>
    <t>押川　美樹</t>
    <rPh sb="0" eb="2">
      <t>オシカワ</t>
    </rPh>
    <rPh sb="3" eb="5">
      <t>ミキ</t>
    </rPh>
    <phoneticPr fontId="1"/>
  </si>
  <si>
    <t>宮崎県立日向高等学校</t>
  </si>
  <si>
    <t>日向</t>
  </si>
  <si>
    <t>地神　大介</t>
  </si>
  <si>
    <t>宮崎県立日向工業高等学校</t>
  </si>
  <si>
    <t>日向工業</t>
  </si>
  <si>
    <t>宮崎県立門川高等学校</t>
  </si>
  <si>
    <t>門川</t>
  </si>
  <si>
    <t>若松　潤</t>
    <rPh sb="0" eb="2">
      <t>ワカマツ</t>
    </rPh>
    <rPh sb="3" eb="4">
      <t>ジュン</t>
    </rPh>
    <phoneticPr fontId="1"/>
  </si>
  <si>
    <t>宮崎県立高千穂高等学校</t>
  </si>
  <si>
    <t>高千穂</t>
  </si>
  <si>
    <t>吉田　真子</t>
    <rPh sb="0" eb="2">
      <t>ヨシダ</t>
    </rPh>
    <rPh sb="3" eb="5">
      <t>マコ</t>
    </rPh>
    <phoneticPr fontId="1"/>
  </si>
  <si>
    <t>宮崎県立五ヶ瀬中等教育学校</t>
  </si>
  <si>
    <t>五ヶ瀬中等教育</t>
    <rPh sb="3" eb="5">
      <t>チュウトウ</t>
    </rPh>
    <rPh sb="5" eb="7">
      <t>キョウイク</t>
    </rPh>
    <phoneticPr fontId="6"/>
  </si>
  <si>
    <t>県南地区</t>
    <rPh sb="0" eb="2">
      <t>ケンナン</t>
    </rPh>
    <rPh sb="2" eb="4">
      <t>チク</t>
    </rPh>
    <phoneticPr fontId="4"/>
  </si>
  <si>
    <t>宮崎県立日南高等学校</t>
  </si>
  <si>
    <t>日南</t>
  </si>
  <si>
    <t>池田　輝彦</t>
    <rPh sb="0" eb="2">
      <t>イケダ</t>
    </rPh>
    <rPh sb="3" eb="5">
      <t>テルヒコ</t>
    </rPh>
    <phoneticPr fontId="1"/>
  </si>
  <si>
    <t>宮崎県立日南振徳高等学校</t>
  </si>
  <si>
    <t>日南振徳</t>
  </si>
  <si>
    <t>高橋 由香</t>
    <rPh sb="0" eb="2">
      <t>タカハシ</t>
    </rPh>
    <rPh sb="3" eb="5">
      <t>ユカ</t>
    </rPh>
    <phoneticPr fontId="4"/>
  </si>
  <si>
    <t>宮崎県立福島高等学校</t>
  </si>
  <si>
    <t>福島</t>
  </si>
  <si>
    <t>私立</t>
    <rPh sb="0" eb="2">
      <t>シリツ</t>
    </rPh>
    <phoneticPr fontId="4"/>
  </si>
  <si>
    <t>日南学園高等学校 宮崎穎学館</t>
  </si>
  <si>
    <t>日南学園 宮崎穎学館</t>
  </si>
  <si>
    <t>日章学園高等学校</t>
  </si>
  <si>
    <t>日章学園</t>
  </si>
  <si>
    <t>丸田　裕志</t>
  </si>
  <si>
    <t>日向学院高等学校</t>
  </si>
  <si>
    <t>日向学院</t>
  </si>
  <si>
    <t>堀野　優子</t>
    <rPh sb="0" eb="2">
      <t>ホリノ</t>
    </rPh>
    <rPh sb="3" eb="5">
      <t>ユウコ</t>
    </rPh>
    <phoneticPr fontId="1"/>
  </si>
  <si>
    <t>鵬翔高等学校</t>
  </si>
  <si>
    <t>鵬翔</t>
  </si>
  <si>
    <t>宮崎日本大学高等学校</t>
  </si>
  <si>
    <t>宮崎日大</t>
  </si>
  <si>
    <t>森　秀文</t>
    <rPh sb="0" eb="1">
      <t>モリ</t>
    </rPh>
    <rPh sb="2" eb="4">
      <t>ヒデフミ</t>
    </rPh>
    <phoneticPr fontId="1"/>
  </si>
  <si>
    <t>宮崎第一高等学校</t>
  </si>
  <si>
    <t>宮崎第一</t>
  </si>
  <si>
    <t>岩村　栄治</t>
  </si>
  <si>
    <t>宮崎学園高等学校</t>
  </si>
  <si>
    <t>宮崎学園</t>
  </si>
  <si>
    <t>藤井　宏一</t>
  </si>
  <si>
    <t>明倫館学院</t>
  </si>
  <si>
    <t>明倫館</t>
  </si>
  <si>
    <t>日章学園九州国際高等学校</t>
  </si>
  <si>
    <t>日章学園 九州国際</t>
  </si>
  <si>
    <t>小林西高等学校</t>
  </si>
  <si>
    <t>小林西</t>
  </si>
  <si>
    <t>日南学園高等学校</t>
  </si>
  <si>
    <t>日南学園</t>
  </si>
  <si>
    <t>中村　友香</t>
    <rPh sb="0" eb="2">
      <t>ナカムラ</t>
    </rPh>
    <rPh sb="3" eb="5">
      <t>ユカ</t>
    </rPh>
    <phoneticPr fontId="1"/>
  </si>
  <si>
    <t>水元　愛香里</t>
    <rPh sb="0" eb="2">
      <t>ミズモト</t>
    </rPh>
    <rPh sb="3" eb="4">
      <t>アイ</t>
    </rPh>
    <rPh sb="4" eb="5">
      <t>カオル</t>
    </rPh>
    <rPh sb="5" eb="6">
      <t>サト</t>
    </rPh>
    <phoneticPr fontId="4"/>
  </si>
  <si>
    <t>延岡学園高等学校</t>
  </si>
  <si>
    <t>延岡学園</t>
  </si>
  <si>
    <t>山口　晃</t>
    <rPh sb="0" eb="2">
      <t>ヤマグチ</t>
    </rPh>
    <rPh sb="3" eb="4">
      <t>アキラ</t>
    </rPh>
    <phoneticPr fontId="1"/>
  </si>
  <si>
    <t>聖心ウルスラ学園高等学校</t>
  </si>
  <si>
    <t>聖心ウルスラ</t>
  </si>
  <si>
    <t>都城聖ドミニコ学園高等学校</t>
  </si>
  <si>
    <t>都城聖ドミニコ</t>
  </si>
  <si>
    <t>都城高等学校</t>
  </si>
  <si>
    <t>都城</t>
  </si>
  <si>
    <t>クラーク記念国際高等学校　宮崎キャンパス</t>
    <rPh sb="4" eb="6">
      <t>キネン</t>
    </rPh>
    <rPh sb="6" eb="8">
      <t>コクサイ</t>
    </rPh>
    <rPh sb="8" eb="10">
      <t>コウトウ</t>
    </rPh>
    <rPh sb="10" eb="12">
      <t>ガッコウ</t>
    </rPh>
    <rPh sb="13" eb="15">
      <t>ミヤザキ</t>
    </rPh>
    <phoneticPr fontId="2"/>
  </si>
  <si>
    <t>支援学校</t>
    <rPh sb="0" eb="2">
      <t>シエン</t>
    </rPh>
    <rPh sb="2" eb="4">
      <t>ガッコウ</t>
    </rPh>
    <phoneticPr fontId="4"/>
  </si>
  <si>
    <t>宮崎県立みやざき中央支援学校</t>
  </si>
  <si>
    <t>みやざき中央支援</t>
    <rPh sb="4" eb="6">
      <t>チュウオウ</t>
    </rPh>
    <rPh sb="6" eb="8">
      <t>シエン</t>
    </rPh>
    <phoneticPr fontId="6"/>
  </si>
  <si>
    <t>宮崎県立赤江まつばら支援学校</t>
  </si>
  <si>
    <t>赤江まつばら支援</t>
  </si>
  <si>
    <t>92miyacyuo</t>
  </si>
  <si>
    <t>宮崎県立みなみのかぜ支援学校</t>
  </si>
  <si>
    <t>みなみのかぜ支援</t>
  </si>
  <si>
    <t>宮崎県立清武せいりゅう支援学校</t>
  </si>
  <si>
    <t>清武せいりゅう支援</t>
  </si>
  <si>
    <t>宮崎県立日南くろしお支援学校</t>
  </si>
  <si>
    <t>日南くろしお支援</t>
  </si>
  <si>
    <t>宮崎県立日向ひまわり支援学校</t>
  </si>
  <si>
    <t>日向ひまわり支援</t>
  </si>
  <si>
    <t>宮崎県立都城きりしま支援学校</t>
  </si>
  <si>
    <t>都城きりしま支援 小林</t>
  </si>
  <si>
    <t>宮崎県立都城きりしま支援学校 小林校</t>
  </si>
  <si>
    <t>都城きりしま支援</t>
  </si>
  <si>
    <t>宮崎県立児湯るぴなす支援学校</t>
  </si>
  <si>
    <t>延岡しろやま支援</t>
  </si>
  <si>
    <t>宮崎県立延岡しろやま支援学校 高千穂校</t>
    <rPh sb="15" eb="18">
      <t>タカチホ</t>
    </rPh>
    <rPh sb="18" eb="19">
      <t>コウ</t>
    </rPh>
    <phoneticPr fontId="4"/>
  </si>
  <si>
    <t>延岡しろやま支援 高千穂</t>
  </si>
  <si>
    <t>宮崎県立明星視覚支援学校</t>
  </si>
  <si>
    <t>都城さくら聴覚支援</t>
  </si>
  <si>
    <t>宮崎県立都城さくら聴覚支援学校</t>
  </si>
  <si>
    <t>Ⅰ　学校の情報入力</t>
    <rPh sb="2" eb="4">
      <t>ガッコウ</t>
    </rPh>
    <rPh sb="5" eb="7">
      <t>ジョウホウ</t>
    </rPh>
    <rPh sb="7" eb="9">
      <t>ニュウリョク</t>
    </rPh>
    <phoneticPr fontId="4"/>
  </si>
  <si>
    <t>申込ファイル名</t>
    <rPh sb="0" eb="2">
      <t>モウシコミ</t>
    </rPh>
    <rPh sb="6" eb="7">
      <t>メイ</t>
    </rPh>
    <phoneticPr fontId="4"/>
  </si>
  <si>
    <t>参加申し込みする</t>
    <rPh sb="0" eb="2">
      <t>サンカ</t>
    </rPh>
    <rPh sb="2" eb="3">
      <t>モウ</t>
    </rPh>
    <rPh sb="4" eb="5">
      <t>コ</t>
    </rPh>
    <phoneticPr fontId="4"/>
  </si>
  <si>
    <t>参加申し込みしない</t>
    <rPh sb="0" eb="2">
      <t>サンカ</t>
    </rPh>
    <rPh sb="2" eb="3">
      <t>モウ</t>
    </rPh>
    <rPh sb="4" eb="5">
      <t>コ</t>
    </rPh>
    <phoneticPr fontId="4"/>
  </si>
  <si>
    <t>③　ご自身の学校情報など（ア）～（オ）について、以下に入力してください。</t>
  </si>
  <si>
    <t>※③（ア）だけ入力してください。</t>
  </si>
  <si>
    <t>↓学校名確認セル</t>
    <rPh sb="1" eb="3">
      <t>ガッコウ</t>
    </rPh>
    <rPh sb="3" eb="4">
      <t>メイ</t>
    </rPh>
    <rPh sb="4" eb="6">
      <t>カクニン</t>
    </rPh>
    <phoneticPr fontId="4"/>
  </si>
  <si>
    <t>保存ファイル名</t>
    <rPh sb="0" eb="2">
      <t>ホゾン</t>
    </rPh>
    <rPh sb="6" eb="7">
      <t>メイ</t>
    </rPh>
    <phoneticPr fontId="4"/>
  </si>
  <si>
    <t>学校名選択</t>
    <rPh sb="0" eb="3">
      <t>ガッコウメイ</t>
    </rPh>
    <rPh sb="3" eb="5">
      <t>センタク</t>
    </rPh>
    <phoneticPr fontId="4"/>
  </si>
  <si>
    <t>生徒参加申込</t>
    <rPh sb="0" eb="2">
      <t>セイト</t>
    </rPh>
    <rPh sb="2" eb="4">
      <t>サンカ</t>
    </rPh>
    <rPh sb="4" eb="6">
      <t>モウシコミ</t>
    </rPh>
    <phoneticPr fontId="4"/>
  </si>
  <si>
    <t>（ア)　記載責任者</t>
    <rPh sb="4" eb="6">
      <t>キサイ</t>
    </rPh>
    <rPh sb="6" eb="9">
      <t>セキニンシャ</t>
    </rPh>
    <phoneticPr fontId="6"/>
  </si>
  <si>
    <t>※　姓と名の間は1字空けてください。
※　部顧問などの職員に限ります。</t>
    <rPh sb="2" eb="3">
      <t>セイ</t>
    </rPh>
    <rPh sb="4" eb="5">
      <t>ナ</t>
    </rPh>
    <rPh sb="6" eb="7">
      <t>アイダ</t>
    </rPh>
    <rPh sb="9" eb="10">
      <t>ジ</t>
    </rPh>
    <rPh sb="10" eb="11">
      <t>ア</t>
    </rPh>
    <rPh sb="21" eb="22">
      <t>ブ</t>
    </rPh>
    <rPh sb="22" eb="24">
      <t>コモン</t>
    </rPh>
    <rPh sb="27" eb="29">
      <t>ショクイン</t>
    </rPh>
    <rPh sb="30" eb="31">
      <t>カギ</t>
    </rPh>
    <phoneticPr fontId="4"/>
  </si>
  <si>
    <t>（イ)　部長生徒名</t>
    <rPh sb="4" eb="6">
      <t>ブチョウ</t>
    </rPh>
    <rPh sb="6" eb="8">
      <t>セイト</t>
    </rPh>
    <rPh sb="8" eb="9">
      <t>メイ</t>
    </rPh>
    <phoneticPr fontId="6"/>
  </si>
  <si>
    <t>（ウ）学年</t>
    <rPh sb="3" eb="5">
      <t>ガクネン</t>
    </rPh>
    <phoneticPr fontId="4"/>
  </si>
  <si>
    <r>
      <t>※　本大会（コンテスト）時の部長について記入してください。
　　 部長は、</t>
    </r>
    <r>
      <rPr>
        <sz val="9"/>
        <color rgb="FFFF0000"/>
        <rFont val="UD デジタル 教科書体 NK-R"/>
        <family val="1"/>
        <charset val="128"/>
      </rPr>
      <t>申込書（最終画面で印刷）</t>
    </r>
    <r>
      <rPr>
        <sz val="9"/>
        <rFont val="UD デジタル 教科書体 NK-R"/>
        <family val="1"/>
        <charset val="128"/>
      </rPr>
      <t>で</t>
    </r>
    <r>
      <rPr>
        <sz val="9"/>
        <color rgb="FFFF0000"/>
        <rFont val="UD デジタル 教科書体 NK-R"/>
        <family val="1"/>
        <charset val="128"/>
      </rPr>
      <t>署名（直筆）する生徒責任者</t>
    </r>
    <r>
      <rPr>
        <sz val="9"/>
        <rFont val="UD デジタル 教科書体 NK-R"/>
        <family val="1"/>
        <charset val="128"/>
      </rPr>
      <t>を兼ねます。</t>
    </r>
    <rPh sb="2" eb="5">
      <t>ホンタイカイ</t>
    </rPh>
    <rPh sb="12" eb="13">
      <t>ジ</t>
    </rPh>
    <rPh sb="14" eb="16">
      <t>ブチョウ</t>
    </rPh>
    <rPh sb="20" eb="22">
      <t>キニュウ</t>
    </rPh>
    <rPh sb="33" eb="35">
      <t>ブチョウ</t>
    </rPh>
    <rPh sb="37" eb="40">
      <t>モウシコミショ</t>
    </rPh>
    <rPh sb="41" eb="43">
      <t>サイシュウ</t>
    </rPh>
    <rPh sb="43" eb="45">
      <t>ガメン</t>
    </rPh>
    <rPh sb="46" eb="48">
      <t>インサツ</t>
    </rPh>
    <rPh sb="50" eb="52">
      <t>ショメイ</t>
    </rPh>
    <rPh sb="53" eb="55">
      <t>ジキヒツ</t>
    </rPh>
    <rPh sb="58" eb="60">
      <t>セイト</t>
    </rPh>
    <rPh sb="60" eb="63">
      <t>セキニンシャ</t>
    </rPh>
    <rPh sb="64" eb="65">
      <t>カ</t>
    </rPh>
    <phoneticPr fontId="4"/>
  </si>
  <si>
    <t>(エ)　学 校 長 名</t>
    <rPh sb="4" eb="5">
      <t>ガク</t>
    </rPh>
    <rPh sb="6" eb="7">
      <t>コウ</t>
    </rPh>
    <rPh sb="8" eb="9">
      <t>ナガ</t>
    </rPh>
    <rPh sb="10" eb="11">
      <t>メイ</t>
    </rPh>
    <phoneticPr fontId="4"/>
  </si>
  <si>
    <t>（オ）申 込 期 日</t>
    <rPh sb="2" eb="4">
      <t>モウシコミ</t>
    </rPh>
    <rPh sb="5" eb="6">
      <t>コ</t>
    </rPh>
    <rPh sb="7" eb="8">
      <t>キ</t>
    </rPh>
    <rPh sb="9" eb="10">
      <t>ヒ</t>
    </rPh>
    <phoneticPr fontId="4"/>
  </si>
  <si>
    <r>
      <t>※　本日の日付以外を入力したい場合は、その日付を入力してください。
　　 ただし、書面提出期限</t>
    </r>
    <r>
      <rPr>
        <sz val="9"/>
        <color rgb="FFFF0000"/>
        <rFont val="UD デジタル 教科書体 NK-R"/>
        <family val="1"/>
        <charset val="128"/>
      </rPr>
      <t>以降を記載した場合は、申込は無効</t>
    </r>
    <r>
      <rPr>
        <sz val="9"/>
        <color theme="1"/>
        <rFont val="UD デジタル 教科書体 NK-R"/>
        <family val="1"/>
        <charset val="128"/>
      </rPr>
      <t>となります。</t>
    </r>
    <rPh sb="41" eb="47">
      <t>ショメンテイシュツキゲン</t>
    </rPh>
    <phoneticPr fontId="4"/>
  </si>
  <si>
    <t>Ⅱ　運営担当校の確認</t>
    <rPh sb="2" eb="4">
      <t>ウンエイ</t>
    </rPh>
    <rPh sb="4" eb="7">
      <t>タントウコウ</t>
    </rPh>
    <rPh sb="8" eb="10">
      <t>カクニン</t>
    </rPh>
    <phoneticPr fontId="4"/>
  </si>
  <si>
    <t>担当校確認</t>
    <rPh sb="0" eb="3">
      <t>タントウコウ</t>
    </rPh>
    <rPh sb="3" eb="5">
      <t>カクニン</t>
    </rPh>
    <phoneticPr fontId="4"/>
  </si>
  <si>
    <t xml:space="preserve">         </t>
    <phoneticPr fontId="4"/>
  </si>
  <si>
    <t>　　　　　</t>
    <phoneticPr fontId="4"/>
  </si>
  <si>
    <t>　　　　</t>
    <phoneticPr fontId="4"/>
  </si>
  <si>
    <t>↓担当校の確認</t>
    <rPh sb="1" eb="3">
      <t>タントウ</t>
    </rPh>
    <rPh sb="3" eb="4">
      <t>コウ</t>
    </rPh>
    <rPh sb="5" eb="7">
      <t>カクニン</t>
    </rPh>
    <phoneticPr fontId="4"/>
  </si>
  <si>
    <t>は</t>
    <phoneticPr fontId="4"/>
  </si>
  <si>
    <t>「担当校の確認」で表示された上のボタンのどちらかをクリックして、次に進んでください。</t>
    <rPh sb="1" eb="4">
      <t>タントウコウ</t>
    </rPh>
    <rPh sb="5" eb="7">
      <t>カクニン</t>
    </rPh>
    <rPh sb="9" eb="11">
      <t>ヒョウジ</t>
    </rPh>
    <rPh sb="14" eb="15">
      <t>ウエ</t>
    </rPh>
    <rPh sb="32" eb="33">
      <t>ツギ</t>
    </rPh>
    <rPh sb="34" eb="35">
      <t>スス</t>
    </rPh>
    <phoneticPr fontId="4"/>
  </si>
  <si>
    <t>Ⅲ　【担当校】部顧問の情報入力Ⅰ</t>
    <rPh sb="3" eb="6">
      <t>タントウコウ</t>
    </rPh>
    <rPh sb="7" eb="8">
      <t>ブ</t>
    </rPh>
    <rPh sb="8" eb="10">
      <t>コモン</t>
    </rPh>
    <rPh sb="11" eb="13">
      <t>ジョウホウ</t>
    </rPh>
    <rPh sb="13" eb="15">
      <t>ニュウリョク</t>
    </rPh>
    <phoneticPr fontId="4"/>
  </si>
  <si>
    <t>部顧問情報入力１
（運営委員・
　引率者氏名）</t>
    <rPh sb="0" eb="1">
      <t>ブ</t>
    </rPh>
    <rPh sb="1" eb="3">
      <t>コモン</t>
    </rPh>
    <rPh sb="3" eb="5">
      <t>ジョウホウ</t>
    </rPh>
    <rPh sb="5" eb="7">
      <t>ニュウリョク</t>
    </rPh>
    <rPh sb="10" eb="14">
      <t>ウンエイイイン</t>
    </rPh>
    <rPh sb="17" eb="20">
      <t>インソツシャ</t>
    </rPh>
    <rPh sb="20" eb="22">
      <t>シメイ</t>
    </rPh>
    <phoneticPr fontId="4"/>
  </si>
  <si>
    <r>
      <t>⑤　上記大会の運営委員（生徒引率者を含む）となる</t>
    </r>
    <r>
      <rPr>
        <b/>
        <sz val="12"/>
        <color rgb="FFFF0000"/>
        <rFont val="UD デジタル 教科書体 NK-R"/>
        <family val="1"/>
        <charset val="128"/>
      </rPr>
      <t>放送部顧問全員</t>
    </r>
    <r>
      <rPr>
        <sz val="12"/>
        <rFont val="UD デジタル 教科書体 NK-R"/>
        <family val="1"/>
        <charset val="128"/>
      </rPr>
      <t>の情報を確認してください。</t>
    </r>
    <rPh sb="7" eb="9">
      <t>ウンエイ</t>
    </rPh>
    <rPh sb="9" eb="11">
      <t>イイン</t>
    </rPh>
    <rPh sb="12" eb="14">
      <t>セイト</t>
    </rPh>
    <rPh sb="14" eb="17">
      <t>インソツシャ</t>
    </rPh>
    <rPh sb="18" eb="19">
      <t>フク</t>
    </rPh>
    <rPh sb="24" eb="27">
      <t>ホウソウブ</t>
    </rPh>
    <rPh sb="27" eb="29">
      <t>コモン</t>
    </rPh>
    <rPh sb="29" eb="31">
      <t>ゼンイン</t>
    </rPh>
    <rPh sb="32" eb="34">
      <t>ジョウホウ</t>
    </rPh>
    <rPh sb="35" eb="37">
      <t>カクニン</t>
    </rPh>
    <phoneticPr fontId="4"/>
  </si>
  <si>
    <t>（カ）</t>
    <phoneticPr fontId="6"/>
  </si>
  <si>
    <t>記載責任者・顧問（１人目）</t>
    <rPh sb="6" eb="8">
      <t>コモン</t>
    </rPh>
    <phoneticPr fontId="4"/>
  </si>
  <si>
    <t>（キ）</t>
    <phoneticPr fontId="6"/>
  </si>
  <si>
    <t>顧問（２人目）</t>
    <rPh sb="0" eb="2">
      <t>コモン</t>
    </rPh>
    <rPh sb="3" eb="6">
      <t>フタリメ</t>
    </rPh>
    <phoneticPr fontId="4"/>
  </si>
  <si>
    <t>（ク）</t>
    <phoneticPr fontId="6"/>
  </si>
  <si>
    <t>顧問（３人目）</t>
    <rPh sb="0" eb="2">
      <t>コモン</t>
    </rPh>
    <rPh sb="4" eb="5">
      <t>ニン</t>
    </rPh>
    <rPh sb="5" eb="6">
      <t>メ</t>
    </rPh>
    <phoneticPr fontId="4"/>
  </si>
  <si>
    <t>部顧問情報入力１
（運営委員・
引率者氏名）</t>
    <rPh sb="0" eb="1">
      <t>ブ</t>
    </rPh>
    <rPh sb="1" eb="3">
      <t>コモン</t>
    </rPh>
    <rPh sb="3" eb="5">
      <t>ジョウホウ</t>
    </rPh>
    <rPh sb="5" eb="7">
      <t>ニュウリョク</t>
    </rPh>
    <rPh sb="10" eb="14">
      <t>ウンエイイイン</t>
    </rPh>
    <rPh sb="16" eb="19">
      <t>インソツシャ</t>
    </rPh>
    <rPh sb="19" eb="21">
      <t>シメイ</t>
    </rPh>
    <phoneticPr fontId="4"/>
  </si>
  <si>
    <t>④【担当校】運営委員の情報入力</t>
    <rPh sb="2" eb="5">
      <t>タントウコウ</t>
    </rPh>
    <rPh sb="6" eb="8">
      <t>ウンエイ</t>
    </rPh>
    <rPh sb="8" eb="10">
      <t>イイン</t>
    </rPh>
    <rPh sb="11" eb="13">
      <t>ジョウホウ</t>
    </rPh>
    <rPh sb="13" eb="15">
      <t>ニュウリョク</t>
    </rPh>
    <phoneticPr fontId="4"/>
  </si>
  <si>
    <r>
      <t>⑥　上記大会の運営委員（生徒引率者を含む）となる</t>
    </r>
    <r>
      <rPr>
        <b/>
        <sz val="12"/>
        <color rgb="FFFF0000"/>
        <rFont val="UD デジタル 教科書体 NK-R"/>
        <family val="1"/>
        <charset val="128"/>
      </rPr>
      <t>放送部顧問全員</t>
    </r>
    <r>
      <rPr>
        <sz val="12"/>
        <rFont val="UD デジタル 教科書体 NK-R"/>
        <family val="1"/>
        <charset val="128"/>
      </rPr>
      <t>の情報を以下に入力してください。</t>
    </r>
    <rPh sb="7" eb="9">
      <t>ウンエイ</t>
    </rPh>
    <rPh sb="9" eb="11">
      <t>イイン</t>
    </rPh>
    <rPh sb="12" eb="14">
      <t>セイト</t>
    </rPh>
    <rPh sb="14" eb="17">
      <t>インソツシャ</t>
    </rPh>
    <rPh sb="18" eb="19">
      <t>フク</t>
    </rPh>
    <rPh sb="24" eb="27">
      <t>ホウソウブ</t>
    </rPh>
    <rPh sb="27" eb="29">
      <t>コモン</t>
    </rPh>
    <rPh sb="29" eb="31">
      <t>ゼンイン</t>
    </rPh>
    <rPh sb="32" eb="34">
      <t>ジョウホウ</t>
    </rPh>
    <rPh sb="35" eb="37">
      <t>イカ</t>
    </rPh>
    <rPh sb="38" eb="40">
      <t>ニュウリョク</t>
    </rPh>
    <phoneticPr fontId="4"/>
  </si>
  <si>
    <t>記載責任者・顧問１人目</t>
    <rPh sb="6" eb="8">
      <t>コモン</t>
    </rPh>
    <phoneticPr fontId="4"/>
  </si>
  <si>
    <t>顧問２人目</t>
    <rPh sb="0" eb="2">
      <t>コモン</t>
    </rPh>
    <phoneticPr fontId="4"/>
  </si>
  <si>
    <t>顧問３人目</t>
    <rPh sb="0" eb="2">
      <t>コモン</t>
    </rPh>
    <phoneticPr fontId="4"/>
  </si>
  <si>
    <t>※現時点で未定（その理由や確定できる時期を備考欄に）</t>
    <rPh sb="1" eb="4">
      <t>ゲンジテン</t>
    </rPh>
    <rPh sb="5" eb="7">
      <t>ミテイ</t>
    </rPh>
    <rPh sb="10" eb="12">
      <t>リユウ</t>
    </rPh>
    <rPh sb="13" eb="15">
      <t>カクテイ</t>
    </rPh>
    <rPh sb="18" eb="20">
      <t>ジキ</t>
    </rPh>
    <rPh sb="21" eb="24">
      <t>ビコウラン</t>
    </rPh>
    <phoneticPr fontId="4"/>
  </si>
  <si>
    <t>「参加」の可否</t>
    <rPh sb="1" eb="3">
      <t>サンカ</t>
    </rPh>
    <rPh sb="5" eb="7">
      <t>カヒ</t>
    </rPh>
    <phoneticPr fontId="4"/>
  </si>
  <si>
    <t>備考欄
特記事項</t>
    <rPh sb="0" eb="3">
      <t>ビコウラン</t>
    </rPh>
    <rPh sb="4" eb="6">
      <t>トッキ</t>
    </rPh>
    <rPh sb="6" eb="8">
      <t>ジコウ</t>
    </rPh>
    <phoneticPr fontId="6"/>
  </si>
  <si>
    <t>携帯電話番号</t>
    <rPh sb="0" eb="2">
      <t>ケイタイ</t>
    </rPh>
    <rPh sb="2" eb="4">
      <t>デンワ</t>
    </rPh>
    <rPh sb="4" eb="6">
      <t>バンゴウ</t>
    </rPh>
    <phoneticPr fontId="6"/>
  </si>
  <si>
    <t>※緊急時の連絡のみに使用します。</t>
  </si>
  <si>
    <t>⑤【担当校】申込生徒の情報入力</t>
    <rPh sb="2" eb="5">
      <t>タントウコウ</t>
    </rPh>
    <rPh sb="6" eb="8">
      <t>モウシコミ</t>
    </rPh>
    <rPh sb="8" eb="10">
      <t>セイト</t>
    </rPh>
    <rPh sb="11" eb="13">
      <t>ジョウホウ</t>
    </rPh>
    <rPh sb="13" eb="15">
      <t>ニュウリョク</t>
    </rPh>
    <phoneticPr fontId="4"/>
  </si>
  <si>
    <t>部門</t>
  </si>
  <si>
    <r>
      <t>●ふりがな
　</t>
    </r>
    <r>
      <rPr>
        <sz val="8"/>
        <color rgb="FFFF0000"/>
        <rFont val="UD デジタル 教科書体 NK-R"/>
        <family val="1"/>
        <charset val="128"/>
      </rPr>
      <t>(姓と名間は1字空白）</t>
    </r>
    <phoneticPr fontId="6"/>
  </si>
  <si>
    <t>学年</t>
  </si>
  <si>
    <t>リストから部門を選ぶ</t>
    <rPh sb="5" eb="7">
      <t>ブモン</t>
    </rPh>
    <rPh sb="8" eb="9">
      <t>エラ</t>
    </rPh>
    <phoneticPr fontId="6"/>
  </si>
  <si>
    <t>⑥【担当校】申込書（提出版）</t>
    <rPh sb="2" eb="5">
      <t>タントウコウ</t>
    </rPh>
    <rPh sb="6" eb="8">
      <t>モウシコミ</t>
    </rPh>
    <rPh sb="8" eb="9">
      <t>ショ</t>
    </rPh>
    <rPh sb="10" eb="12">
      <t>テイシュツ</t>
    </rPh>
    <rPh sb="12" eb="13">
      <t>バン</t>
    </rPh>
    <phoneticPr fontId="4"/>
  </si>
  <si>
    <t>提出書類</t>
    <rPh sb="0" eb="2">
      <t>テイシュツ</t>
    </rPh>
    <rPh sb="2" eb="4">
      <t>ショルイ</t>
    </rPh>
    <phoneticPr fontId="4"/>
  </si>
  <si>
    <t>学校名</t>
    <rPh sb="0" eb="3">
      <t>ガッコウメイ</t>
    </rPh>
    <phoneticPr fontId="6"/>
  </si>
  <si>
    <t>郵送する際に、必ず同封してください。</t>
    <rPh sb="0" eb="2">
      <t>ユウソウ</t>
    </rPh>
    <rPh sb="4" eb="5">
      <t>サイ</t>
    </rPh>
    <rPh sb="7" eb="8">
      <t>カナラ</t>
    </rPh>
    <rPh sb="9" eb="11">
      <t>ドウフウ</t>
    </rPh>
    <phoneticPr fontId="4"/>
  </si>
  <si>
    <t>記載責任者
・顧問１人目</t>
    <rPh sb="7" eb="9">
      <t>コモン</t>
    </rPh>
    <phoneticPr fontId="4"/>
  </si>
  <si>
    <t>部門別の申込数</t>
    <rPh sb="0" eb="3">
      <t>ブモンベツ</t>
    </rPh>
    <rPh sb="4" eb="7">
      <t>モウシコミスウ</t>
    </rPh>
    <phoneticPr fontId="4"/>
  </si>
  <si>
    <t>顧問の先生と一緒に別紙の申込書の内容を確認しました。</t>
    <rPh sb="0" eb="2">
      <t>コモン</t>
    </rPh>
    <rPh sb="3" eb="5">
      <t>センセイ</t>
    </rPh>
    <rPh sb="6" eb="8">
      <t>イッショ</t>
    </rPh>
    <rPh sb="9" eb="11">
      <t>ベッシ</t>
    </rPh>
    <rPh sb="12" eb="15">
      <t>モウシコミショ</t>
    </rPh>
    <rPh sb="16" eb="18">
      <t>ナイヨウ</t>
    </rPh>
    <rPh sb="19" eb="21">
      <t>カクニン</t>
    </rPh>
    <phoneticPr fontId="4"/>
  </si>
  <si>
    <t>生徒部長名</t>
    <rPh sb="0" eb="2">
      <t>セイト</t>
    </rPh>
    <rPh sb="2" eb="5">
      <t>ブチョウメイ</t>
    </rPh>
    <phoneticPr fontId="4"/>
  </si>
  <si>
    <t>直筆署名</t>
    <rPh sb="0" eb="2">
      <t>ジキヒツ</t>
    </rPh>
    <rPh sb="2" eb="4">
      <t>ショメイ</t>
    </rPh>
    <phoneticPr fontId="4"/>
  </si>
  <si>
    <t>申込ファイル名の設定と送信</t>
    <rPh sb="0" eb="1">
      <t>モウ</t>
    </rPh>
    <rPh sb="1" eb="2">
      <t>コ</t>
    </rPh>
    <rPh sb="6" eb="7">
      <t>メイ</t>
    </rPh>
    <rPh sb="8" eb="10">
      <t>セッテイ</t>
    </rPh>
    <rPh sb="11" eb="13">
      <t>ソウシン</t>
    </rPh>
    <phoneticPr fontId="4"/>
  </si>
  <si>
    <t>↓申込ファイル名</t>
    <rPh sb="1" eb="3">
      <t>モウシコミ</t>
    </rPh>
    <rPh sb="7" eb="8">
      <t>メイ</t>
    </rPh>
    <phoneticPr fontId="4"/>
  </si>
  <si>
    <t>⑧　申込データの入力と送付にあたって、保存名を確認してください。</t>
    <rPh sb="2" eb="4">
      <t>モウシコミ</t>
    </rPh>
    <rPh sb="8" eb="10">
      <t>ニュウリョク</t>
    </rPh>
    <rPh sb="11" eb="13">
      <t>ソウフ</t>
    </rPh>
    <rPh sb="19" eb="21">
      <t>ホゾン</t>
    </rPh>
    <rPh sb="21" eb="22">
      <t>メイ</t>
    </rPh>
    <rPh sb="23" eb="25">
      <t>カクニン</t>
    </rPh>
    <phoneticPr fontId="4"/>
  </si>
  <si>
    <r>
      <t>⑧－１　横の枠内で自身の学校の</t>
    </r>
    <r>
      <rPr>
        <u/>
        <sz val="10"/>
        <color rgb="FFFF0000"/>
        <rFont val="UD デジタル 教科書体 NK-R"/>
        <family val="1"/>
        <charset val="128"/>
      </rPr>
      <t>申込ファイル名を確認</t>
    </r>
    <r>
      <rPr>
        <sz val="10"/>
        <color rgb="FF000000"/>
        <rFont val="UD デジタル 教科書体 NK-R"/>
        <family val="1"/>
        <charset val="128"/>
      </rPr>
      <t>してください。　</t>
    </r>
    <rPh sb="4" eb="5">
      <t>ヨコ</t>
    </rPh>
    <phoneticPr fontId="4"/>
  </si>
  <si>
    <r>
      <t>⑧－２　</t>
    </r>
    <r>
      <rPr>
        <u/>
        <sz val="10"/>
        <color rgb="FFFF0000"/>
        <rFont val="UD デジタル 教科書体 NK-R"/>
        <family val="1"/>
        <charset val="128"/>
      </rPr>
      <t>この時点</t>
    </r>
    <r>
      <rPr>
        <sz val="10"/>
        <color rgb="FF000000"/>
        <rFont val="UD デジタル 教科書体 NK-R"/>
        <family val="1"/>
        <charset val="128"/>
      </rPr>
      <t>で、デスクトップなど所定の場所に</t>
    </r>
    <r>
      <rPr>
        <u/>
        <sz val="10"/>
        <color rgb="FFFF0000"/>
        <rFont val="UD デジタル 教科書体 NK-R"/>
        <family val="1"/>
        <charset val="128"/>
      </rPr>
      <t>申込ファイル名の通りにファイルを保存</t>
    </r>
    <r>
      <rPr>
        <sz val="10"/>
        <color rgb="FF000000"/>
        <rFont val="UD デジタル 教科書体 NK-R"/>
        <family val="1"/>
        <charset val="128"/>
      </rPr>
      <t>してください。　</t>
    </r>
    <rPh sb="6" eb="8">
      <t>ジテン</t>
    </rPh>
    <rPh sb="18" eb="20">
      <t>ショテイ</t>
    </rPh>
    <rPh sb="21" eb="23">
      <t>バショ</t>
    </rPh>
    <rPh sb="24" eb="26">
      <t>モウシコミ</t>
    </rPh>
    <rPh sb="30" eb="31">
      <t>メイ</t>
    </rPh>
    <rPh sb="32" eb="33">
      <t>トオ</t>
    </rPh>
    <phoneticPr fontId="4"/>
  </si>
  <si>
    <r>
      <t>⑧ー３　</t>
    </r>
    <r>
      <rPr>
        <u/>
        <sz val="10"/>
        <color rgb="FFFF0000"/>
        <rFont val="UD デジタル 教科書体 NK-R"/>
        <family val="1"/>
        <charset val="128"/>
      </rPr>
      <t>すべての情報を入力後</t>
    </r>
    <r>
      <rPr>
        <sz val="10"/>
        <color rgb="FF000000"/>
        <rFont val="UD デジタル 教科書体 NK-R"/>
        <family val="1"/>
        <charset val="128"/>
      </rPr>
      <t>、「</t>
    </r>
    <r>
      <rPr>
        <u/>
        <sz val="10"/>
        <color rgb="FFFF0000"/>
        <rFont val="UD デジタル 教科書体 NK-R"/>
        <family val="1"/>
        <charset val="128"/>
      </rPr>
      <t>上書き保存</t>
    </r>
    <r>
      <rPr>
        <sz val="10"/>
        <color rgb="FF000000"/>
        <rFont val="UD デジタル 教科書体 NK-R"/>
        <family val="1"/>
        <charset val="128"/>
      </rPr>
      <t>」してそのファイルを、放送専門部ウェブサイトの記事の最下部の
　　　　エントリー用メールフォームの「参照（ファイルを選択）」より</t>
    </r>
    <r>
      <rPr>
        <u/>
        <sz val="10"/>
        <color rgb="FFFF0000"/>
        <rFont val="UD デジタル 教科書体 NK-R"/>
        <family val="1"/>
        <charset val="128"/>
      </rPr>
      <t>送信</t>
    </r>
    <r>
      <rPr>
        <sz val="10"/>
        <color rgb="FF000000"/>
        <rFont val="UD デジタル 教科書体 NK-R"/>
        <family val="1"/>
        <charset val="128"/>
      </rPr>
      <t>してください。</t>
    </r>
    <rPh sb="8" eb="10">
      <t>ジョウホウ</t>
    </rPh>
    <rPh sb="11" eb="13">
      <t>ニュウリョク</t>
    </rPh>
    <rPh sb="13" eb="14">
      <t>ゴ</t>
    </rPh>
    <rPh sb="16" eb="18">
      <t>ウワガ</t>
    </rPh>
    <rPh sb="19" eb="21">
      <t>ホゾン</t>
    </rPh>
    <phoneticPr fontId="4"/>
  </si>
  <si>
    <t>申込書</t>
    <rPh sb="0" eb="2">
      <t>モウシコミ</t>
    </rPh>
    <rPh sb="2" eb="3">
      <t>ショ</t>
    </rPh>
    <phoneticPr fontId="6"/>
  </si>
  <si>
    <t>学　校　名</t>
    <rPh sb="0" eb="1">
      <t>ガク</t>
    </rPh>
    <rPh sb="2" eb="3">
      <t>コウ</t>
    </rPh>
    <rPh sb="4" eb="5">
      <t>メイ</t>
    </rPh>
    <phoneticPr fontId="6"/>
  </si>
  <si>
    <t>記載責任者</t>
    <rPh sb="0" eb="2">
      <t>キサイ</t>
    </rPh>
    <rPh sb="2" eb="5">
      <t>セキニンシャ</t>
    </rPh>
    <phoneticPr fontId="6"/>
  </si>
  <si>
    <t>申込</t>
    <rPh sb="0" eb="2">
      <t>モウシコミ</t>
    </rPh>
    <phoneticPr fontId="4"/>
  </si>
  <si>
    <t>枚目</t>
    <phoneticPr fontId="6"/>
  </si>
  <si>
    <t>生徒部長名</t>
    <rPh sb="0" eb="2">
      <t>セイト</t>
    </rPh>
    <rPh sb="2" eb="5">
      <t>ブチョウメイ</t>
    </rPh>
    <phoneticPr fontId="6"/>
  </si>
  <si>
    <t>学年</t>
    <rPh sb="0" eb="2">
      <t>ガクネン</t>
    </rPh>
    <phoneticPr fontId="6"/>
  </si>
  <si>
    <r>
      <t xml:space="preserve">学校名
</t>
    </r>
    <r>
      <rPr>
        <sz val="8"/>
        <rFont val="UD デジタル 教科書体 NK-R"/>
        <family val="1"/>
        <charset val="128"/>
      </rPr>
      <t>記入不要</t>
    </r>
    <rPh sb="0" eb="3">
      <t>ガッコウメイ</t>
    </rPh>
    <rPh sb="5" eb="7">
      <t>キニュウ</t>
    </rPh>
    <rPh sb="7" eb="9">
      <t>フヨウ</t>
    </rPh>
    <phoneticPr fontId="6"/>
  </si>
  <si>
    <t>部門</t>
    <phoneticPr fontId="6"/>
  </si>
  <si>
    <t>氏　名</t>
    <phoneticPr fontId="6"/>
  </si>
  <si>
    <t>入賞</t>
    <rPh sb="0" eb="2">
      <t>ニュウショウ</t>
    </rPh>
    <phoneticPr fontId="6"/>
  </si>
  <si>
    <t>演順</t>
    <rPh sb="0" eb="2">
      <t>エンジュン</t>
    </rPh>
    <phoneticPr fontId="6"/>
  </si>
  <si>
    <t>放送専門部会長　殿</t>
    <phoneticPr fontId="4"/>
  </si>
  <si>
    <t>校長名</t>
    <rPh sb="0" eb="3">
      <t>コウチョウメイ</t>
    </rPh>
    <phoneticPr fontId="6"/>
  </si>
  <si>
    <t>印</t>
    <rPh sb="0" eb="1">
      <t>イン</t>
    </rPh>
    <phoneticPr fontId="4"/>
  </si>
  <si>
    <t>直筆署名</t>
    <rPh sb="0" eb="4">
      <t>ジキヒツショメイ</t>
    </rPh>
    <phoneticPr fontId="4"/>
  </si>
  <si>
    <r>
      <t xml:space="preserve">学校名
</t>
    </r>
    <r>
      <rPr>
        <sz val="8"/>
        <color theme="1"/>
        <rFont val="UD デジタル 教科書体 NK-R"/>
        <family val="1"/>
        <charset val="128"/>
      </rPr>
      <t>記入不要</t>
    </r>
    <rPh sb="0" eb="3">
      <t>ガッコウメイ</t>
    </rPh>
    <rPh sb="5" eb="7">
      <t>キニュウ</t>
    </rPh>
    <rPh sb="7" eb="9">
      <t>フヨウ</t>
    </rPh>
    <phoneticPr fontId="6"/>
  </si>
  <si>
    <t>01</t>
  </si>
  <si>
    <t>高総文祭(9月)運営担当校です。</t>
  </si>
  <si>
    <t>1～20</t>
  </si>
  <si>
    <t>02</t>
  </si>
  <si>
    <t>03</t>
  </si>
  <si>
    <t>04</t>
  </si>
  <si>
    <t>05</t>
  </si>
  <si>
    <t>宮崎工業</t>
  </si>
  <si>
    <t>06</t>
  </si>
  <si>
    <t>07</t>
  </si>
  <si>
    <t>NHK杯(6月)運営担当校です。</t>
  </si>
  <si>
    <t>08</t>
  </si>
  <si>
    <t>09</t>
  </si>
  <si>
    <t>10</t>
  </si>
  <si>
    <t>11</t>
  </si>
  <si>
    <t>13honjo</t>
  </si>
  <si>
    <t>12</t>
  </si>
  <si>
    <t>14takanabe</t>
  </si>
  <si>
    <t>13</t>
  </si>
  <si>
    <t>15takano</t>
  </si>
  <si>
    <t>14</t>
  </si>
  <si>
    <t>宮崎県立都農高等学校</t>
  </si>
  <si>
    <t>都農</t>
  </si>
  <si>
    <t>16tsuno</t>
  </si>
  <si>
    <t>15</t>
  </si>
  <si>
    <t>17tsuma</t>
  </si>
  <si>
    <t>21</t>
  </si>
  <si>
    <t>21takajo</t>
  </si>
  <si>
    <t>21～40</t>
  </si>
  <si>
    <t>22</t>
  </si>
  <si>
    <t>22izumigaoka</t>
  </si>
  <si>
    <t>23</t>
  </si>
  <si>
    <t>23tonishi</t>
  </si>
  <si>
    <t>24</t>
  </si>
  <si>
    <t>24toko</t>
  </si>
  <si>
    <t>25</t>
  </si>
  <si>
    <t>25tosho</t>
  </si>
  <si>
    <t>26</t>
  </si>
  <si>
    <t>26tono</t>
  </si>
  <si>
    <t>27</t>
  </si>
  <si>
    <t>27kobayashi</t>
  </si>
  <si>
    <t>28</t>
  </si>
  <si>
    <t>28syuho</t>
  </si>
  <si>
    <t>29</t>
  </si>
  <si>
    <t>29iino</t>
  </si>
  <si>
    <t>41</t>
  </si>
  <si>
    <t>41nobetaka</t>
  </si>
  <si>
    <t>41～60</t>
  </si>
  <si>
    <t>42</t>
  </si>
  <si>
    <t>42nobeko</t>
  </si>
  <si>
    <t>43</t>
  </si>
  <si>
    <t>43nobesho</t>
  </si>
  <si>
    <t>44</t>
  </si>
  <si>
    <t>44seiun</t>
  </si>
  <si>
    <t>45</t>
  </si>
  <si>
    <t>45seiho</t>
  </si>
  <si>
    <t>46</t>
  </si>
  <si>
    <t>46tomishima</t>
  </si>
  <si>
    <t>47</t>
  </si>
  <si>
    <t>47hyuga</t>
  </si>
  <si>
    <t>48</t>
  </si>
  <si>
    <t>48hyugakogyo</t>
  </si>
  <si>
    <t>49</t>
  </si>
  <si>
    <t>49kadokawa</t>
  </si>
  <si>
    <t>50</t>
  </si>
  <si>
    <t>50takachiho</t>
  </si>
  <si>
    <t>51</t>
  </si>
  <si>
    <t>51gokase</t>
  </si>
  <si>
    <t>61</t>
  </si>
  <si>
    <t>61nichinan</t>
  </si>
  <si>
    <t>61～70</t>
  </si>
  <si>
    <t>62</t>
  </si>
  <si>
    <t>62shintoku</t>
  </si>
  <si>
    <t>63</t>
  </si>
  <si>
    <t>71</t>
  </si>
  <si>
    <t>71eigakukan</t>
  </si>
  <si>
    <t>71～90</t>
  </si>
  <si>
    <t>72</t>
  </si>
  <si>
    <t>72nissho</t>
  </si>
  <si>
    <t>73</t>
  </si>
  <si>
    <t>73hyugagakuin</t>
  </si>
  <si>
    <t>74</t>
  </si>
  <si>
    <t>74hosho</t>
  </si>
  <si>
    <t>75</t>
  </si>
  <si>
    <t>75nichidai</t>
  </si>
  <si>
    <t>76</t>
  </si>
  <si>
    <t>76daiichi</t>
  </si>
  <si>
    <t>77</t>
  </si>
  <si>
    <t>77miyagaku</t>
  </si>
  <si>
    <t>78</t>
  </si>
  <si>
    <t>78meirinkan</t>
  </si>
  <si>
    <t>79</t>
  </si>
  <si>
    <t>79kyusyukokusai</t>
  </si>
  <si>
    <t>80</t>
  </si>
  <si>
    <t>80kobayashinishi</t>
  </si>
  <si>
    <t>81</t>
  </si>
  <si>
    <t>81nichinangakuen</t>
  </si>
  <si>
    <t>82</t>
  </si>
  <si>
    <t>82nobeokagakuen</t>
  </si>
  <si>
    <t>83</t>
  </si>
  <si>
    <t>83ursula</t>
  </si>
  <si>
    <t>84</t>
  </si>
  <si>
    <t>84dominico</t>
  </si>
  <si>
    <t>85</t>
  </si>
  <si>
    <t>85miyakonojo</t>
  </si>
  <si>
    <t>86</t>
  </si>
  <si>
    <t>87</t>
  </si>
  <si>
    <t>クラーク</t>
  </si>
  <si>
    <t>87clark</t>
  </si>
  <si>
    <t>91</t>
  </si>
  <si>
    <t>91miyacyuo</t>
  </si>
  <si>
    <t>91～１20</t>
  </si>
  <si>
    <t>92</t>
  </si>
  <si>
    <t>93</t>
  </si>
  <si>
    <t>93minaminokaze</t>
  </si>
  <si>
    <t>94</t>
  </si>
  <si>
    <t>94seiryu</t>
  </si>
  <si>
    <t>95</t>
  </si>
  <si>
    <t>95kuroshio</t>
  </si>
  <si>
    <t>96</t>
  </si>
  <si>
    <t>96himawari</t>
  </si>
  <si>
    <t>97</t>
  </si>
  <si>
    <t>97kirishima</t>
  </si>
  <si>
    <t>98</t>
  </si>
  <si>
    <t>98kirishimakoba</t>
  </si>
  <si>
    <t>99</t>
  </si>
  <si>
    <t>99rupinasu</t>
  </si>
  <si>
    <t>100</t>
  </si>
  <si>
    <t>100shiroyamataka</t>
  </si>
  <si>
    <t>101</t>
  </si>
  <si>
    <t>101meisei</t>
  </si>
  <si>
    <t>102</t>
  </si>
  <si>
    <t>102sakura</t>
  </si>
  <si>
    <t>石野田　航輝</t>
    <rPh sb="0" eb="1">
      <t>イシ</t>
    </rPh>
    <rPh sb="1" eb="3">
      <t>ノダ</t>
    </rPh>
    <rPh sb="4" eb="6">
      <t>コウキ</t>
    </rPh>
    <phoneticPr fontId="9"/>
  </si>
  <si>
    <t>宮野原　理子</t>
    <rPh sb="0" eb="3">
      <t>ミヤノハラ</t>
    </rPh>
    <rPh sb="4" eb="6">
      <t>リコ</t>
    </rPh>
    <phoneticPr fontId="9"/>
  </si>
  <si>
    <t>黒木　弘美</t>
    <rPh sb="0" eb="2">
      <t>クロギ</t>
    </rPh>
    <rPh sb="3" eb="5">
      <t>ヒロミ</t>
    </rPh>
    <phoneticPr fontId="9"/>
  </si>
  <si>
    <t>森　夢衣</t>
    <rPh sb="0" eb="1">
      <t>モリ</t>
    </rPh>
    <rPh sb="2" eb="3">
      <t>ユメ</t>
    </rPh>
    <rPh sb="3" eb="4">
      <t>コロモ</t>
    </rPh>
    <phoneticPr fontId="9"/>
  </si>
  <si>
    <t>東　正之</t>
    <rPh sb="0" eb="1">
      <t>アズマ</t>
    </rPh>
    <rPh sb="2" eb="4">
      <t>マサユキ</t>
    </rPh>
    <phoneticPr fontId="9"/>
  </si>
  <si>
    <t>長澤　由紀</t>
    <rPh sb="0" eb="2">
      <t>ナガサワ</t>
    </rPh>
    <rPh sb="3" eb="5">
      <t>ユキ</t>
    </rPh>
    <phoneticPr fontId="9"/>
  </si>
  <si>
    <t>竹元　賢一郎</t>
    <rPh sb="0" eb="2">
      <t>タケモト</t>
    </rPh>
    <rPh sb="3" eb="6">
      <t>ケンイチロウ</t>
    </rPh>
    <phoneticPr fontId="1"/>
  </si>
  <si>
    <t>有藤　想夏</t>
    <rPh sb="0" eb="2">
      <t>ウトウ</t>
    </rPh>
    <rPh sb="3" eb="4">
      <t>オモ</t>
    </rPh>
    <rPh sb="4" eb="5">
      <t>ナツ</t>
    </rPh>
    <phoneticPr fontId="9"/>
  </si>
  <si>
    <t>１　個人の内容
　　（１）運営に携わる生徒の氏名、学校名、学年及び性別
　　（２）参加者（展示発表作品制作者を含む）の氏名、学校名、性別及び競技・審査結果
　　（３）参加者及び展示発表作品の写真・映像等</t>
    <phoneticPr fontId="4"/>
  </si>
  <si>
    <t>３　個人情報の利用制限
　　取得した個人情報は、原則として前項の利用目的以外での使用及び第三者への提供を行わない。ただし、緊急の場合、医療機関との間で個人情報を収集することがある。</t>
    <phoneticPr fontId="4"/>
  </si>
  <si>
    <t>私は、上記の内容を確認し、同意いたします。</t>
    <phoneticPr fontId="4"/>
  </si>
  <si>
    <t>　　　　　　年　　　　　　月　　　　　　日</t>
    <rPh sb="6" eb="7">
      <t>ネン</t>
    </rPh>
    <rPh sb="13" eb="14">
      <t>ガツ</t>
    </rPh>
    <rPh sb="20" eb="21">
      <t>ニチ</t>
    </rPh>
    <phoneticPr fontId="4"/>
  </si>
  <si>
    <t>生徒氏名</t>
    <rPh sb="0" eb="4">
      <t>セイトシメイ</t>
    </rPh>
    <phoneticPr fontId="4"/>
  </si>
  <si>
    <t>保護者名</t>
    <rPh sb="0" eb="3">
      <t>ホゴシャ</t>
    </rPh>
    <rPh sb="3" eb="4">
      <t>メイ</t>
    </rPh>
    <phoneticPr fontId="4"/>
  </si>
  <si>
    <t>新人大会(11月)運営担当校です。</t>
  </si>
  <si>
    <t>弁当注文欄</t>
    <rPh sb="0" eb="2">
      <t>ベントウ</t>
    </rPh>
    <rPh sb="2" eb="4">
      <t>チュウモン</t>
    </rPh>
    <rPh sb="4" eb="5">
      <t>ラン</t>
    </rPh>
    <phoneticPr fontId="6"/>
  </si>
  <si>
    <t>学校名</t>
    <rPh sb="0" eb="2">
      <t>ガッコウ</t>
    </rPh>
    <rPh sb="2" eb="3">
      <t>メイ</t>
    </rPh>
    <phoneticPr fontId="4"/>
  </si>
  <si>
    <t>昼食</t>
    <rPh sb="0" eb="2">
      <t>チュウショク</t>
    </rPh>
    <phoneticPr fontId="6"/>
  </si>
  <si>
    <t>最終確認
（印刷・保存）
保存画面</t>
    <rPh sb="0" eb="2">
      <t>サイシュウ</t>
    </rPh>
    <rPh sb="2" eb="4">
      <t>カクニン</t>
    </rPh>
    <rPh sb="6" eb="8">
      <t>インサツ</t>
    </rPh>
    <rPh sb="9" eb="11">
      <t>ホゾン</t>
    </rPh>
    <rPh sb="13" eb="17">
      <t>ホゾンガメン</t>
    </rPh>
    <phoneticPr fontId="4"/>
  </si>
  <si>
    <t>提出前に、下の表で「出品の有無」「参加人数」を必ず確認してください。</t>
    <rPh sb="0" eb="2">
      <t>テイシュツ</t>
    </rPh>
    <rPh sb="2" eb="3">
      <t>マエ</t>
    </rPh>
    <rPh sb="5" eb="6">
      <t>シタ</t>
    </rPh>
    <rPh sb="7" eb="8">
      <t>ヒョウ</t>
    </rPh>
    <rPh sb="10" eb="12">
      <t>シュッピン</t>
    </rPh>
    <rPh sb="13" eb="15">
      <t>ウム</t>
    </rPh>
    <rPh sb="17" eb="19">
      <t>サンカ</t>
    </rPh>
    <rPh sb="19" eb="21">
      <t>ニンズウ</t>
    </rPh>
    <rPh sb="23" eb="24">
      <t>カナラ</t>
    </rPh>
    <rPh sb="25" eb="27">
      <t>カクニン</t>
    </rPh>
    <phoneticPr fontId="6"/>
  </si>
  <si>
    <t xml:space="preserve">運営委員・引率者氏名 </t>
    <rPh sb="0" eb="2">
      <t>ウンエイ</t>
    </rPh>
    <rPh sb="2" eb="4">
      <t>イイン</t>
    </rPh>
    <rPh sb="5" eb="8">
      <t>インソツシャ</t>
    </rPh>
    <rPh sb="8" eb="10">
      <t>シメイ</t>
    </rPh>
    <phoneticPr fontId="6"/>
  </si>
  <si>
    <t>部顧問情報入力２
運営委員・引率者</t>
    <rPh sb="0" eb="1">
      <t>ブ</t>
    </rPh>
    <rPh sb="1" eb="3">
      <t>コモン</t>
    </rPh>
    <rPh sb="3" eb="5">
      <t>ジョウホウ</t>
    </rPh>
    <rPh sb="5" eb="7">
      <t>ニュウリョク</t>
    </rPh>
    <rPh sb="9" eb="13">
      <t>ウンエイイイン</t>
    </rPh>
    <rPh sb="14" eb="17">
      <t>インソツシャ</t>
    </rPh>
    <phoneticPr fontId="4"/>
  </si>
  <si>
    <t>※ハイフンは不要</t>
    <rPh sb="6" eb="8">
      <t>フヨウ</t>
    </rPh>
    <phoneticPr fontId="4"/>
  </si>
  <si>
    <t>①　ご自身の学校をリストから選んでください。</t>
    <rPh sb="3" eb="5">
      <t>ジシン</t>
    </rPh>
    <rPh sb="6" eb="8">
      <t>ガッコウ</t>
    </rPh>
    <rPh sb="14" eb="15">
      <t>エラ</t>
    </rPh>
    <phoneticPr fontId="4"/>
  </si>
  <si>
    <t>④　上記大会の担当校業務について確認して下さい。</t>
    <rPh sb="7" eb="9">
      <t>タントウ</t>
    </rPh>
    <rPh sb="9" eb="10">
      <t>コウ</t>
    </rPh>
    <rPh sb="10" eb="12">
      <t>ギョウム</t>
    </rPh>
    <rPh sb="16" eb="18">
      <t>カクニン</t>
    </rPh>
    <rPh sb="20" eb="21">
      <t>クダ</t>
    </rPh>
    <phoneticPr fontId="4"/>
  </si>
  <si>
    <t>⑦　本大会に参加する生徒や作品について、入力してください。</t>
    <rPh sb="2" eb="3">
      <t>ホン</t>
    </rPh>
    <rPh sb="6" eb="8">
      <t>サンカ</t>
    </rPh>
    <rPh sb="10" eb="12">
      <t>セイト</t>
    </rPh>
    <rPh sb="13" eb="15">
      <t>サクヒン</t>
    </rPh>
    <rPh sb="20" eb="22">
      <t>ニュウリョク</t>
    </rPh>
    <phoneticPr fontId="4"/>
  </si>
  <si>
    <t>申込情報入力</t>
    <rPh sb="0" eb="2">
      <t>モウシコミ</t>
    </rPh>
    <rPh sb="2" eb="4">
      <t>ジョウホウ</t>
    </rPh>
    <rPh sb="4" eb="6">
      <t>ニュウリョク</t>
    </rPh>
    <phoneticPr fontId="4"/>
  </si>
  <si>
    <t>(3)　申込ファイル送信前に、部長にすべての入力内容を確認させてください。</t>
    <rPh sb="4" eb="6">
      <t>モウシコミ</t>
    </rPh>
    <rPh sb="10" eb="12">
      <t>ソウシン</t>
    </rPh>
    <rPh sb="12" eb="13">
      <t>マエ</t>
    </rPh>
    <rPh sb="15" eb="17">
      <t>ブチョウ</t>
    </rPh>
    <rPh sb="22" eb="26">
      <t>ニュウリョクナイヨウ</t>
    </rPh>
    <rPh sb="27" eb="29">
      <t>カクニン</t>
    </rPh>
    <phoneticPr fontId="4"/>
  </si>
  <si>
    <r>
      <t>(2)　・</t>
    </r>
    <r>
      <rPr>
        <sz val="10"/>
        <rFont val="UD デジタル 教科書体 NK-R"/>
        <family val="1"/>
        <charset val="128"/>
      </rPr>
      <t>アナウンス原稿は、</t>
    </r>
    <r>
      <rPr>
        <u/>
        <sz val="10"/>
        <color rgb="FFFF0000"/>
        <rFont val="UD デジタル 教科書体 NK-R"/>
        <family val="1"/>
        <charset val="128"/>
      </rPr>
      <t>指定様式(A4)</t>
    </r>
    <r>
      <rPr>
        <sz val="10"/>
        <rFont val="UD デジタル 教科書体 NK-R"/>
        <family val="1"/>
        <charset val="128"/>
      </rPr>
      <t xml:space="preserve">の右頁に必要事項、左頁～2枚目にアナウンス原稿を記入し、
        </t>
    </r>
    <r>
      <rPr>
        <u/>
        <sz val="10"/>
        <color rgb="FFFF0000"/>
        <rFont val="UD デジタル 教科書体 NK-R"/>
        <family val="1"/>
        <charset val="128"/>
      </rPr>
      <t>コピーしたものを二つ折りにし、ホッチキス２箇所で袋とじに製本</t>
    </r>
    <r>
      <rPr>
        <sz val="10"/>
        <rFont val="UD デジタル 教科書体 NK-R"/>
        <family val="1"/>
        <charset val="128"/>
      </rPr>
      <t>したものを、</t>
    </r>
    <r>
      <rPr>
        <sz val="10"/>
        <color rgb="FFFF0000"/>
        <rFont val="UD デジタル 教科書体 NK-R"/>
        <family val="1"/>
        <charset val="128"/>
      </rPr>
      <t>４</t>
    </r>
    <r>
      <rPr>
        <u/>
        <sz val="10"/>
        <color rgb="FFFF0000"/>
        <rFont val="UD デジタル 教科書体 NK-R"/>
        <family val="1"/>
        <charset val="128"/>
      </rPr>
      <t>部</t>
    </r>
    <r>
      <rPr>
        <sz val="10"/>
        <rFont val="UD デジタル 教科書体 NK-R"/>
        <family val="1"/>
        <charset val="128"/>
      </rPr>
      <t>提出してください。
　　 　 ・朗読原稿は、</t>
    </r>
    <r>
      <rPr>
        <u/>
        <sz val="10"/>
        <color rgb="FFFF0000"/>
        <rFont val="UD デジタル 教科書体 NK-R"/>
        <family val="1"/>
        <charset val="128"/>
      </rPr>
      <t>指定様式(A4)</t>
    </r>
    <r>
      <rPr>
        <sz val="10"/>
        <rFont val="UD デジタル 教科書体 NK-R"/>
        <family val="1"/>
        <charset val="128"/>
      </rPr>
      <t>の右頁に必要事項を、</t>
    </r>
    <r>
      <rPr>
        <u/>
        <sz val="10"/>
        <color rgb="FFFF0000"/>
        <rFont val="UD デジタル 教科書体 NK-R"/>
        <family val="1"/>
        <charset val="128"/>
      </rPr>
      <t>左頁に抽出箇所の始めと終わりのそれぞれ10字</t>
    </r>
    <r>
      <rPr>
        <sz val="10"/>
        <rFont val="UD デジタル 教科書体 NK-R"/>
        <family val="1"/>
        <charset val="128"/>
      </rPr>
      <t>を記載し、
        抽出箇所を含んだページをA4サイズまで拡大/縮小コピーし、抽出箇所に</t>
    </r>
    <r>
      <rPr>
        <u/>
        <sz val="10"/>
        <color rgb="FFFF0000"/>
        <rFont val="UD デジタル 教科書体 NK-R"/>
        <family val="1"/>
        <charset val="128"/>
      </rPr>
      <t>赤ペンで「　」を記入</t>
    </r>
    <r>
      <rPr>
        <sz val="10"/>
        <rFont val="UD デジタル 教科書体 NK-R"/>
        <family val="1"/>
        <charset val="128"/>
      </rPr>
      <t xml:space="preserve">。
        </t>
    </r>
    <r>
      <rPr>
        <u/>
        <sz val="10"/>
        <color rgb="FFFF0000"/>
        <rFont val="UD デジタル 教科書体 NK-R"/>
        <family val="1"/>
        <charset val="128"/>
      </rPr>
      <t>半分に折らず、A4のまま</t>
    </r>
    <r>
      <rPr>
        <sz val="10"/>
        <rFont val="UD デジタル 教科書体 NK-R"/>
        <family val="1"/>
        <charset val="128"/>
      </rPr>
      <t>重ね、右肩をホッチキス止めしたものを</t>
    </r>
    <r>
      <rPr>
        <u/>
        <sz val="10"/>
        <color rgb="FFFF0000"/>
        <rFont val="UD デジタル 教科書体 NK-R"/>
        <family val="1"/>
        <charset val="128"/>
      </rPr>
      <t>４部</t>
    </r>
    <r>
      <rPr>
        <sz val="10"/>
        <rFont val="UD デジタル 教科書体 NK-R"/>
        <family val="1"/>
        <charset val="128"/>
      </rPr>
      <t>提出してください。
　　　　・音声データ（MP3形式）の提出は任意です。</t>
    </r>
    <rPh sb="10" eb="12">
      <t>ゲンコウ</t>
    </rPh>
    <rPh sb="14" eb="16">
      <t>シテイ</t>
    </rPh>
    <rPh sb="16" eb="18">
      <t>ヨウシキ</t>
    </rPh>
    <rPh sb="23" eb="24">
      <t>ミギ</t>
    </rPh>
    <rPh sb="24" eb="25">
      <t>ページ</t>
    </rPh>
    <rPh sb="26" eb="28">
      <t>ヒツヨウ</t>
    </rPh>
    <rPh sb="28" eb="30">
      <t>ジコウ</t>
    </rPh>
    <rPh sb="31" eb="32">
      <t>ヒダリ</t>
    </rPh>
    <rPh sb="32" eb="33">
      <t>ページ</t>
    </rPh>
    <rPh sb="35" eb="37">
      <t>マイメ</t>
    </rPh>
    <rPh sb="43" eb="45">
      <t>ゲンコウ</t>
    </rPh>
    <rPh sb="46" eb="48">
      <t>キニュウ</t>
    </rPh>
    <rPh sb="67" eb="68">
      <t>フタ</t>
    </rPh>
    <rPh sb="69" eb="70">
      <t>オ</t>
    </rPh>
    <rPh sb="87" eb="89">
      <t>セイホン</t>
    </rPh>
    <rPh sb="96" eb="97">
      <t>ブ</t>
    </rPh>
    <rPh sb="97" eb="99">
      <t>テイシュツ</t>
    </rPh>
    <rPh sb="113" eb="115">
      <t>ロウドク</t>
    </rPh>
    <rPh sb="115" eb="117">
      <t>ゲンコウ</t>
    </rPh>
    <rPh sb="119" eb="121">
      <t>シテイ</t>
    </rPh>
    <rPh sb="121" eb="123">
      <t>ヨウシキ</t>
    </rPh>
    <rPh sb="128" eb="129">
      <t>ミギ</t>
    </rPh>
    <rPh sb="129" eb="130">
      <t>ページ</t>
    </rPh>
    <rPh sb="131" eb="133">
      <t>ヒツヨウ</t>
    </rPh>
    <rPh sb="133" eb="135">
      <t>ジコウ</t>
    </rPh>
    <rPh sb="137" eb="138">
      <t>ヒダリ</t>
    </rPh>
    <rPh sb="138" eb="139">
      <t>ページ</t>
    </rPh>
    <rPh sb="140" eb="142">
      <t>チュウシュツ</t>
    </rPh>
    <rPh sb="142" eb="144">
      <t>カショ</t>
    </rPh>
    <rPh sb="145" eb="146">
      <t>ハジ</t>
    </rPh>
    <rPh sb="148" eb="149">
      <t>オ</t>
    </rPh>
    <rPh sb="192" eb="194">
      <t>カクダイ</t>
    </rPh>
    <rPh sb="195" eb="197">
      <t>シュクショウ</t>
    </rPh>
    <rPh sb="287" eb="289">
      <t>テイシュツ</t>
    </rPh>
    <rPh sb="290" eb="292">
      <t>ニンイ</t>
    </rPh>
    <phoneticPr fontId="4"/>
  </si>
  <si>
    <t>⑦　本大会に参加する生徒や作品について、入力してください。</t>
    <phoneticPr fontId="4"/>
  </si>
  <si>
    <t>②　上記大会の生徒参加申込について、「参加」・「不参加」を選んで下さい。</t>
    <rPh sb="2" eb="4">
      <t>ジョウキ</t>
    </rPh>
    <rPh sb="4" eb="6">
      <t>タイカイ</t>
    </rPh>
    <rPh sb="7" eb="9">
      <t>セイト</t>
    </rPh>
    <rPh sb="9" eb="11">
      <t>サンカ</t>
    </rPh>
    <rPh sb="11" eb="13">
      <t>モウシコミ</t>
    </rPh>
    <rPh sb="19" eb="21">
      <t>サンカ</t>
    </rPh>
    <rPh sb="24" eb="27">
      <t>フサンカ</t>
    </rPh>
    <rPh sb="29" eb="30">
      <t>エラ</t>
    </rPh>
    <rPh sb="32" eb="33">
      <t>クダ</t>
    </rPh>
    <phoneticPr fontId="4"/>
  </si>
  <si>
    <t>２　個人情報の利用目的
　　（１）プログラム、部門作品集等への掲載
　　（２）展示キャプション等への記載
　　（３）高文連や放送専門部のホームページ、集録、記録ＤＶＤ等記録関係冊子への掲載
　　（４）各種報道機関、情報誌等での写真、映像掲載ならびに放送用としての使用
　　（５）上位大会に出場する場合、推薦に伴う大会申込や参加時に上記(1)～（４）の適用</t>
    <rPh sb="62" eb="67">
      <t>ホウソウセンモンブ</t>
    </rPh>
    <phoneticPr fontId="4"/>
  </si>
  <si>
    <t>基本申込ファイル名</t>
    <rPh sb="0" eb="2">
      <t>キホン</t>
    </rPh>
    <rPh sb="2" eb="4">
      <t>モウシコミ</t>
    </rPh>
    <rPh sb="8" eb="9">
      <t>メイ</t>
    </rPh>
    <phoneticPr fontId="1"/>
  </si>
  <si>
    <t>Nコン申し込みファイル名</t>
    <rPh sb="3" eb="4">
      <t>モウ</t>
    </rPh>
    <rPh sb="5" eb="6">
      <t>コ</t>
    </rPh>
    <rPh sb="11" eb="12">
      <t>メイ</t>
    </rPh>
    <phoneticPr fontId="4"/>
  </si>
  <si>
    <t>新人大会申込ファイル名</t>
    <rPh sb="0" eb="4">
      <t>シンジンタイカイ</t>
    </rPh>
    <rPh sb="4" eb="6">
      <t>モウシコミ</t>
    </rPh>
    <rPh sb="10" eb="11">
      <t>メイ</t>
    </rPh>
    <phoneticPr fontId="4"/>
  </si>
  <si>
    <t>今大会申込ファイル名</t>
    <rPh sb="0" eb="5">
      <t>コンタイカイモウシコミ</t>
    </rPh>
    <rPh sb="9" eb="10">
      <t>メイ</t>
    </rPh>
    <phoneticPr fontId="4"/>
  </si>
  <si>
    <t>n</t>
    <phoneticPr fontId="4"/>
  </si>
  <si>
    <t>k</t>
    <phoneticPr fontId="4"/>
  </si>
  <si>
    <t>アナウンス　総数</t>
    <rPh sb="6" eb="8">
      <t>ソウスウ</t>
    </rPh>
    <phoneticPr fontId="5"/>
  </si>
  <si>
    <t>朗読　総数</t>
    <rPh sb="0" eb="2">
      <t>ロウドク</t>
    </rPh>
    <rPh sb="3" eb="5">
      <t>ソウスウ</t>
    </rPh>
    <phoneticPr fontId="5"/>
  </si>
  <si>
    <t>ラジオ番組</t>
    <rPh sb="3" eb="5">
      <t>バングミ</t>
    </rPh>
    <phoneticPr fontId="4"/>
  </si>
  <si>
    <t>テレビ番組</t>
    <rPh sb="3" eb="5">
      <t>バングミ</t>
    </rPh>
    <phoneticPr fontId="4"/>
  </si>
  <si>
    <t>AM(高文祭)</t>
  </si>
  <si>
    <t>VM(高文祭)</t>
  </si>
  <si>
    <t>番組部門のみ参加</t>
    <rPh sb="0" eb="2">
      <t>バングミ</t>
    </rPh>
    <rPh sb="2" eb="4">
      <t>ブモン</t>
    </rPh>
    <rPh sb="6" eb="8">
      <t>サンカ</t>
    </rPh>
    <phoneticPr fontId="4"/>
  </si>
  <si>
    <t>USBメモリ</t>
    <phoneticPr fontId="4"/>
  </si>
  <si>
    <t>個人番号</t>
  </si>
  <si>
    <t>高校名</t>
  </si>
  <si>
    <t>名前</t>
  </si>
  <si>
    <t>フリガナ</t>
  </si>
  <si>
    <t>木下　佳子</t>
  </si>
  <si>
    <t>きのした　かこ</t>
  </si>
  <si>
    <t>吉行　紗穂</t>
  </si>
  <si>
    <t>よしゆき　さほ</t>
  </si>
  <si>
    <t>中武　陽南</t>
  </si>
  <si>
    <t>なかたけ　ひな</t>
  </si>
  <si>
    <t>高妻　心音</t>
  </si>
  <si>
    <t>こうづま　ここね</t>
  </si>
  <si>
    <t>小松　由奈</t>
  </si>
  <si>
    <t>こまつ　ゆな</t>
  </si>
  <si>
    <t>清水　奏汰</t>
  </si>
  <si>
    <t>しみず　そうた</t>
  </si>
  <si>
    <t>松村　芙羽佳</t>
  </si>
  <si>
    <t>まつむら　ふうか</t>
  </si>
  <si>
    <t>肥田木　里菜</t>
  </si>
  <si>
    <t>ひだき　りな</t>
  </si>
  <si>
    <t>松下　矩羽</t>
  </si>
  <si>
    <t>まつした　くう</t>
  </si>
  <si>
    <t>是永　優月</t>
  </si>
  <si>
    <t>これなが　ゆづき</t>
  </si>
  <si>
    <t>日高　麻緒</t>
  </si>
  <si>
    <t>ひだか　まお</t>
  </si>
  <si>
    <t>山分　千聖</t>
  </si>
  <si>
    <t>いけだ　まなか</t>
  </si>
  <si>
    <t>小倉　勇仁</t>
  </si>
  <si>
    <t>おぐら　ゆうと</t>
  </si>
  <si>
    <t>時任　愛奈</t>
  </si>
  <si>
    <t>ときとう　まな</t>
  </si>
  <si>
    <t>楠浦　結愛</t>
  </si>
  <si>
    <t>くすうら　ゆあ</t>
  </si>
  <si>
    <t>田中　比彩</t>
  </si>
  <si>
    <t>たなか　ひいろ</t>
  </si>
  <si>
    <t>藤井　湊菜</t>
  </si>
  <si>
    <t>ふじい　かんな</t>
  </si>
  <si>
    <t>渡邉　由菜</t>
  </si>
  <si>
    <t>わたなべ　ゆうな</t>
  </si>
  <si>
    <t>岩切　菜峰</t>
  </si>
  <si>
    <t>いわきり　なお</t>
  </si>
  <si>
    <t>本庄</t>
  </si>
  <si>
    <t>井上　姫奈</t>
  </si>
  <si>
    <t>いのうえ　ひな</t>
  </si>
  <si>
    <t>川上　光宙</t>
  </si>
  <si>
    <t>かわかみ　ひかり</t>
  </si>
  <si>
    <t>冨永　愛音</t>
  </si>
  <si>
    <t>とみなが　あいね</t>
  </si>
  <si>
    <t>丸山　絢葉</t>
  </si>
  <si>
    <t>まるやま　あやは</t>
  </si>
  <si>
    <t>妻</t>
  </si>
  <si>
    <t>今村　圭太</t>
  </si>
  <si>
    <t>いまむら　けいた</t>
  </si>
  <si>
    <t>坂元　琳虎</t>
  </si>
  <si>
    <t>さかもと　りんと</t>
  </si>
  <si>
    <t>原田　奈南</t>
  </si>
  <si>
    <t>はらだ　ななみ</t>
  </si>
  <si>
    <t>𠮷田　ひより</t>
  </si>
  <si>
    <t>よしだ　ひより</t>
  </si>
  <si>
    <t>永迫　侑樹</t>
  </si>
  <si>
    <t>ながさこ　ゆうき</t>
  </si>
  <si>
    <t>前田　夏希</t>
  </si>
  <si>
    <t>まえだ　なつき</t>
  </si>
  <si>
    <t>東脇　陸斗</t>
  </si>
  <si>
    <t>ひがしわき　りくと</t>
  </si>
  <si>
    <t>横山　聖羅</t>
  </si>
  <si>
    <t>よこやま　きよら</t>
  </si>
  <si>
    <t>平山　奏</t>
  </si>
  <si>
    <t>ひらやま　かなで</t>
  </si>
  <si>
    <t>下原　未来</t>
  </si>
  <si>
    <t>しもはら　みらい</t>
  </si>
  <si>
    <t>中野　惠心</t>
  </si>
  <si>
    <t>なかの　さとみ</t>
  </si>
  <si>
    <t>田中　和</t>
  </si>
  <si>
    <t>たなか　なごみ</t>
  </si>
  <si>
    <t>能勢　元気</t>
  </si>
  <si>
    <t>のせ　げんき</t>
  </si>
  <si>
    <t>清水　優太</t>
  </si>
  <si>
    <t>しみず　ゆうた</t>
  </si>
  <si>
    <t>橋倉　悠</t>
  </si>
  <si>
    <t>はしくら　はるか</t>
  </si>
  <si>
    <t>本部　志</t>
  </si>
  <si>
    <t>ほんぶ　のぞみ</t>
  </si>
  <si>
    <t>矢野　歩夢</t>
  </si>
  <si>
    <t>やの　あゆむ</t>
  </si>
  <si>
    <t>延岡星雲</t>
  </si>
  <si>
    <t>大下　紘奈</t>
  </si>
  <si>
    <t>おおした　ひろな</t>
  </si>
  <si>
    <t>甲斐　あいな</t>
  </si>
  <si>
    <t>かい　あいな</t>
  </si>
  <si>
    <t>平岡　千和</t>
  </si>
  <si>
    <t>ひらおか　ちな</t>
  </si>
  <si>
    <t>五ヶ瀬中等教育</t>
  </si>
  <si>
    <t>松田　蒼史</t>
  </si>
  <si>
    <t>まつた　そうし</t>
  </si>
  <si>
    <t>穐田　弥禄</t>
  </si>
  <si>
    <t>あきた　みろく</t>
  </si>
  <si>
    <t>伊賀　心寧</t>
  </si>
  <si>
    <t>いが　ここね</t>
  </si>
  <si>
    <t>田中　夢</t>
  </si>
  <si>
    <t>たなか　ゆめ</t>
  </si>
  <si>
    <t>椎　一真</t>
  </si>
  <si>
    <t>しい　かずま</t>
  </si>
  <si>
    <t>恩田　愛夕</t>
  </si>
  <si>
    <t>おんだ　あゆ</t>
  </si>
  <si>
    <t>﨑枝　みり</t>
  </si>
  <si>
    <t>さきえだ　みり</t>
  </si>
  <si>
    <t>川﨑　由惟</t>
  </si>
  <si>
    <t>かわさき　ゆい</t>
  </si>
  <si>
    <t>野邊　朝陽</t>
  </si>
  <si>
    <t>のべ　あさひ</t>
  </si>
  <si>
    <t>新庄　柚月</t>
  </si>
  <si>
    <t>しんじょう　ゆづき</t>
  </si>
  <si>
    <t>宮脇　泰智</t>
  </si>
  <si>
    <t>みやわき　たいち</t>
  </si>
  <si>
    <t>戸高　来夢</t>
  </si>
  <si>
    <t>とだか　らむ</t>
  </si>
  <si>
    <t>柿崎　世成</t>
  </si>
  <si>
    <t>かきざき　せな</t>
  </si>
  <si>
    <t>岩切　梨華</t>
  </si>
  <si>
    <t>いわきり　りんか</t>
  </si>
  <si>
    <t>川崎　桜乃花</t>
  </si>
  <si>
    <t>かわさき　ほのか</t>
  </si>
  <si>
    <t>谷山　紗友里</t>
  </si>
  <si>
    <t>たにやま　さゆり</t>
  </si>
  <si>
    <t>永山　凜桜</t>
  </si>
  <si>
    <t>ながやま　りおん</t>
  </si>
  <si>
    <t>濵田　茉希</t>
  </si>
  <si>
    <t>はまだ　まの</t>
  </si>
  <si>
    <t>鳥越　心咲</t>
  </si>
  <si>
    <t>とりごえ　みさき</t>
  </si>
  <si>
    <t>平石　紗彩</t>
  </si>
  <si>
    <t>ひらいし　さあや</t>
  </si>
  <si>
    <t>今別府　來夢</t>
  </si>
  <si>
    <t>いまべっぷ　らいむ</t>
  </si>
  <si>
    <t>中城　葵</t>
  </si>
  <si>
    <t>なかじょう　あおい</t>
  </si>
  <si>
    <t>長田　悠華子</t>
  </si>
  <si>
    <t>おさだ　ゆかこ</t>
  </si>
  <si>
    <t>押川　真宗</t>
  </si>
  <si>
    <t>おしかわ　まさむね</t>
  </si>
  <si>
    <t>丸山　璃音</t>
  </si>
  <si>
    <t>まるやま　りおん</t>
  </si>
  <si>
    <t>ウルスラ</t>
  </si>
  <si>
    <t>林田　梨佐</t>
  </si>
  <si>
    <t>はやしだ　りさ</t>
  </si>
  <si>
    <t>神﨑　美礼</t>
  </si>
  <si>
    <t>かんざき　みれい</t>
  </si>
  <si>
    <t>末永　結生</t>
  </si>
  <si>
    <t>すえなが　ゆぅい</t>
  </si>
  <si>
    <t>妹尾　美維南</t>
  </si>
  <si>
    <t>せお　みいな</t>
  </si>
  <si>
    <t>橋口　流瑠</t>
  </si>
  <si>
    <t>はしぐち　るる</t>
  </si>
  <si>
    <t>𠮷元　希</t>
  </si>
  <si>
    <t>よしもと　のぞむ</t>
  </si>
  <si>
    <t>登録番号</t>
    <rPh sb="0" eb="4">
      <t>トウロクバンゴウ</t>
    </rPh>
    <phoneticPr fontId="4"/>
  </si>
  <si>
    <t>R06
新人大会</t>
    <rPh sb="4" eb="8">
      <t>シンジンタイカイ</t>
    </rPh>
    <phoneticPr fontId="6"/>
  </si>
  <si>
    <t>菊池　智愛里</t>
    <rPh sb="0" eb="2">
      <t>キクチ</t>
    </rPh>
    <rPh sb="3" eb="4">
      <t>チ</t>
    </rPh>
    <rPh sb="4" eb="5">
      <t>アイ</t>
    </rPh>
    <rPh sb="5" eb="6">
      <t>サト</t>
    </rPh>
    <phoneticPr fontId="4"/>
  </si>
  <si>
    <t>松枝　尚子</t>
    <rPh sb="0" eb="2">
      <t>マツエダ</t>
    </rPh>
    <rPh sb="3" eb="5">
      <t>ナオコ</t>
    </rPh>
    <phoneticPr fontId="4"/>
  </si>
  <si>
    <t>押川　まゆみ</t>
    <rPh sb="0" eb="2">
      <t>オシカワ</t>
    </rPh>
    <phoneticPr fontId="1"/>
  </si>
  <si>
    <t>原田　涼子</t>
    <rPh sb="0" eb="2">
      <t>ハラダ</t>
    </rPh>
    <rPh sb="3" eb="5">
      <t>リョウコ</t>
    </rPh>
    <phoneticPr fontId="4"/>
  </si>
  <si>
    <t>鬼丸　一平</t>
    <rPh sb="0" eb="2">
      <t>オニマル</t>
    </rPh>
    <rPh sb="3" eb="5">
      <t>イッペイ</t>
    </rPh>
    <phoneticPr fontId="4"/>
  </si>
  <si>
    <t>湯浅　弘一</t>
    <rPh sb="0" eb="2">
      <t>ユアサ</t>
    </rPh>
    <rPh sb="3" eb="5">
      <t>ヒロカズ</t>
    </rPh>
    <phoneticPr fontId="4"/>
  </si>
  <si>
    <t>清　俊憲</t>
    <rPh sb="0" eb="1">
      <t>セイ</t>
    </rPh>
    <rPh sb="2" eb="4">
      <t>トシノリ</t>
    </rPh>
    <phoneticPr fontId="4"/>
  </si>
  <si>
    <t>坂田　真奈美</t>
    <rPh sb="0" eb="2">
      <t>サカタ</t>
    </rPh>
    <rPh sb="3" eb="6">
      <t>マナミ</t>
    </rPh>
    <phoneticPr fontId="4"/>
  </si>
  <si>
    <t>川畑　恵</t>
    <rPh sb="0" eb="2">
      <t>カワバタ</t>
    </rPh>
    <rPh sb="3" eb="4">
      <t>メグミ</t>
    </rPh>
    <phoneticPr fontId="4"/>
  </si>
  <si>
    <t>櫻美学園高等学校</t>
    <rPh sb="0" eb="1">
      <t>サクラ</t>
    </rPh>
    <rPh sb="1" eb="2">
      <t>ビ</t>
    </rPh>
    <rPh sb="2" eb="4">
      <t>ガクエン</t>
    </rPh>
    <phoneticPr fontId="4"/>
  </si>
  <si>
    <r>
      <t>●ふりがな
　</t>
    </r>
    <r>
      <rPr>
        <sz val="8"/>
        <color rgb="FFFF0000"/>
        <rFont val="UD デジタル 教科書体 NK-R"/>
        <family val="1"/>
        <charset val="128"/>
      </rPr>
      <t>(姓と名間は1字空白</t>
    </r>
    <r>
      <rPr>
        <sz val="8"/>
        <rFont val="UD デジタル 教科書体 NK-R"/>
        <family val="1"/>
        <charset val="128"/>
      </rPr>
      <t>）
●番組部門は作品名のよみかた
　　</t>
    </r>
    <r>
      <rPr>
        <sz val="8"/>
        <color rgb="FFFF0000"/>
        <rFont val="UD デジタル 教科書体 NK-R"/>
        <family val="1"/>
        <charset val="128"/>
      </rPr>
      <t>必ず記入すること</t>
    </r>
    <phoneticPr fontId="4"/>
  </si>
  <si>
    <t>学年</t>
    <rPh sb="0" eb="2">
      <t>ガクネン</t>
    </rPh>
    <phoneticPr fontId="4"/>
  </si>
  <si>
    <t>佐土原01</t>
  </si>
  <si>
    <t>宮崎大宮02</t>
  </si>
  <si>
    <t>宮崎海洋03</t>
  </si>
  <si>
    <t>宮崎北04</t>
  </si>
  <si>
    <t>宮崎工業05</t>
  </si>
  <si>
    <t>宮崎商業06</t>
  </si>
  <si>
    <t>宮崎西07</t>
  </si>
  <si>
    <t>宮崎農業08</t>
  </si>
  <si>
    <t>宮崎東09</t>
  </si>
  <si>
    <t>宮崎南10</t>
  </si>
  <si>
    <t>本庄11</t>
  </si>
  <si>
    <t>高鍋12</t>
  </si>
  <si>
    <t>高鍋農業13</t>
  </si>
  <si>
    <t>都農14</t>
  </si>
  <si>
    <t>妻15</t>
  </si>
  <si>
    <t>高城21</t>
  </si>
  <si>
    <t>都城泉ヶ丘22</t>
  </si>
  <si>
    <t>都城西23</t>
  </si>
  <si>
    <t>都城工業24</t>
  </si>
  <si>
    <t>都城商業25</t>
  </si>
  <si>
    <t>都城農業26</t>
  </si>
  <si>
    <t>小林27</t>
  </si>
  <si>
    <t>小林秀峰28</t>
  </si>
  <si>
    <t>飯野29</t>
  </si>
  <si>
    <t>延岡41</t>
  </si>
  <si>
    <t>延岡工業42</t>
  </si>
  <si>
    <t>延岡商業43</t>
  </si>
  <si>
    <t>延岡星雲44</t>
  </si>
  <si>
    <t>延岡青朋45</t>
  </si>
  <si>
    <t>富島46</t>
  </si>
  <si>
    <t>日向47</t>
  </si>
  <si>
    <t>日向工業48</t>
  </si>
  <si>
    <t>門川49</t>
  </si>
  <si>
    <t>高千穂50</t>
  </si>
  <si>
    <t>五ヶ瀬中等教育51</t>
  </si>
  <si>
    <t>日南61</t>
  </si>
  <si>
    <t>日南振徳62</t>
  </si>
  <si>
    <t>福島63</t>
  </si>
  <si>
    <t>日南学園 宮崎穎学館71</t>
  </si>
  <si>
    <t>日章学園72</t>
  </si>
  <si>
    <t>日向学院73</t>
  </si>
  <si>
    <t>鵬翔74</t>
  </si>
  <si>
    <t>宮崎日大75</t>
  </si>
  <si>
    <t>宮崎第一76</t>
  </si>
  <si>
    <t>宮崎学園77</t>
  </si>
  <si>
    <t>明倫館78</t>
  </si>
  <si>
    <t>日章学園 九州国際79</t>
  </si>
  <si>
    <t>小林西80</t>
  </si>
  <si>
    <t>日南学園81</t>
  </si>
  <si>
    <t>延岡学園82</t>
  </si>
  <si>
    <t>聖心ウルスラ83</t>
  </si>
  <si>
    <t>都城聖ドミニコ84</t>
  </si>
  <si>
    <t>都城85</t>
  </si>
  <si>
    <t>櫻美86</t>
  </si>
  <si>
    <t>クラーク87</t>
  </si>
  <si>
    <t>みやざき中央支援91</t>
  </si>
  <si>
    <t>赤江まつばら支援92</t>
  </si>
  <si>
    <t>みなみのかぜ支援93</t>
  </si>
  <si>
    <t>清武せいりゅう支援94</t>
  </si>
  <si>
    <t>日南くろしお支援95</t>
  </si>
  <si>
    <t>日向ひまわり支援96</t>
  </si>
  <si>
    <t>都城きりしま支援 小林97</t>
  </si>
  <si>
    <t>都城きりしま支援98</t>
  </si>
  <si>
    <t>延岡しろやま支援99</t>
  </si>
  <si>
    <t>延岡しろやま支援 高千穂100</t>
  </si>
  <si>
    <t>都城さくら聴覚支援101</t>
  </si>
  <si>
    <t>日向ひまわり支援102</t>
  </si>
  <si>
    <t>河野　蘭</t>
  </si>
  <si>
    <t>かわの　らん</t>
  </si>
  <si>
    <t>玉村　羽輝</t>
  </si>
  <si>
    <t>たまむら　うき</t>
  </si>
  <si>
    <t>上ノ町　璃乎</t>
  </si>
  <si>
    <t>うえのまち　りこ</t>
  </si>
  <si>
    <t>鈴木　七々</t>
  </si>
  <si>
    <t>すずき　なな</t>
  </si>
  <si>
    <t>竹本　かのん</t>
  </si>
  <si>
    <t>たけもと　かのん</t>
  </si>
  <si>
    <t>田中　玲音奈</t>
  </si>
  <si>
    <t>たなか　れおな</t>
  </si>
  <si>
    <t>𠮷永　彩乃</t>
  </si>
  <si>
    <t>よしなが　あやの</t>
  </si>
  <si>
    <t>飯尾　沙朱</t>
  </si>
  <si>
    <t>いいお　さあや</t>
  </si>
  <si>
    <t>石川　華子</t>
  </si>
  <si>
    <t>いしかわ　はなこ</t>
  </si>
  <si>
    <t>黒田　理奈</t>
  </si>
  <si>
    <t>くろだ　りな</t>
  </si>
  <si>
    <t>桑畑　心晴</t>
  </si>
  <si>
    <t>くわはた　こはる</t>
  </si>
  <si>
    <t>清水　心春</t>
  </si>
  <si>
    <t>しみず　こはる</t>
  </si>
  <si>
    <t>山下　楓香</t>
  </si>
  <si>
    <t>やました　ふうか</t>
  </si>
  <si>
    <t>大﨑　みは音</t>
  </si>
  <si>
    <t>おおさき　みはね</t>
  </si>
  <si>
    <t>福留　早希</t>
  </si>
  <si>
    <t>ふくどめ　さき</t>
  </si>
  <si>
    <t>三木　瑠々花</t>
  </si>
  <si>
    <t>みき　るるか</t>
  </si>
  <si>
    <t>河野　歩実</t>
  </si>
  <si>
    <t>かわの　あゆみ</t>
  </si>
  <si>
    <t>中川　幹太</t>
  </si>
  <si>
    <t>なかがわ　かんた</t>
  </si>
  <si>
    <t>上薗　咲良</t>
  </si>
  <si>
    <t>かみぞの　さくら</t>
  </si>
  <si>
    <t>盛　幸未</t>
  </si>
  <si>
    <t>もり　こうみ</t>
  </si>
  <si>
    <t>大平　幸太郎</t>
  </si>
  <si>
    <t>おおひら　こうたろう</t>
  </si>
  <si>
    <t>髙妻　大希</t>
  </si>
  <si>
    <t>こうづま　たいき</t>
  </si>
  <si>
    <t>島崎　妃奈</t>
  </si>
  <si>
    <t>しまざき　ひな</t>
  </si>
  <si>
    <t>髙田　紗羽</t>
  </si>
  <si>
    <t>たかだ　すずは</t>
  </si>
  <si>
    <t>沖水　綾音</t>
  </si>
  <si>
    <t>おきみず　あやね</t>
  </si>
  <si>
    <t>冨永　麻央</t>
  </si>
  <si>
    <t>とみなが　まお</t>
  </si>
  <si>
    <t>小村　虹聖</t>
  </si>
  <si>
    <t>こむら　にこ</t>
  </si>
  <si>
    <t>谷川　司</t>
  </si>
  <si>
    <t>たにがわ　つかさ</t>
  </si>
  <si>
    <t>冨永　梨央</t>
  </si>
  <si>
    <t>とみなが　りお</t>
  </si>
  <si>
    <t>濵畑　茉優</t>
  </si>
  <si>
    <t>はまはた　まゆ</t>
  </si>
  <si>
    <t>村上　陽花</t>
  </si>
  <si>
    <t>むらかみ　はるか</t>
  </si>
  <si>
    <t>愛甲　彩喜</t>
  </si>
  <si>
    <t>あいこう　さき</t>
  </si>
  <si>
    <t>阿万　宗司</t>
  </si>
  <si>
    <t>あまん　そうじ</t>
  </si>
  <si>
    <t>荒木　穂香</t>
  </si>
  <si>
    <t>あらき　ほのか</t>
  </si>
  <si>
    <t>大野　海里</t>
  </si>
  <si>
    <t>おおの　かいり</t>
  </si>
  <si>
    <t>黒木　和也</t>
  </si>
  <si>
    <t>くろき　かずや</t>
  </si>
  <si>
    <t>房安　久瑠美</t>
  </si>
  <si>
    <t>ふさやす　くるみ</t>
  </si>
  <si>
    <t>藤田　一平</t>
  </si>
  <si>
    <t>ふじた　いっぺい</t>
  </si>
  <si>
    <t>長谷川　友菜</t>
  </si>
  <si>
    <t>はせがわ　ゆな</t>
  </si>
  <si>
    <t>甲斐　咲稀</t>
  </si>
  <si>
    <t>かい　さき</t>
  </si>
  <si>
    <t>佐藤　ことな</t>
  </si>
  <si>
    <t>さとう　ことな</t>
  </si>
  <si>
    <t>上野　優華</t>
  </si>
  <si>
    <t>うえの　ゆうか</t>
  </si>
  <si>
    <t>中道　萌花</t>
  </si>
  <si>
    <t>なかみち　ももか</t>
  </si>
  <si>
    <t>田坂　宗士</t>
  </si>
  <si>
    <t>たさか　そうし</t>
  </si>
  <si>
    <t>串間　希美</t>
  </si>
  <si>
    <t>くしま　のぞみ</t>
  </si>
  <si>
    <t>中島　尊琉</t>
  </si>
  <si>
    <t>なかしま　たける</t>
  </si>
  <si>
    <t>後藤　蒼太</t>
  </si>
  <si>
    <t>ごとう　そうた</t>
  </si>
  <si>
    <t>いのまた　ゆうた</t>
  </si>
  <si>
    <t>山内　優河</t>
  </si>
  <si>
    <t>やまうち　ゆうが</t>
  </si>
  <si>
    <t>熊谷　雛乃</t>
  </si>
  <si>
    <t>くまがえ　ひなの</t>
  </si>
  <si>
    <t>堀内　敬仁</t>
  </si>
  <si>
    <t>ほりうち　けいしん</t>
  </si>
  <si>
    <t>工藤　由宇</t>
  </si>
  <si>
    <t>くどう　ゆう</t>
  </si>
  <si>
    <t>榎田　美如</t>
  </si>
  <si>
    <t>えのきだ　みこと</t>
  </si>
  <si>
    <t>酒井　そら</t>
  </si>
  <si>
    <t>さかい　そら</t>
  </si>
  <si>
    <t>吉田　七望</t>
  </si>
  <si>
    <t>よしだ　ななみ</t>
  </si>
  <si>
    <t>瀬戸山　優輝</t>
  </si>
  <si>
    <t>せとやま　ゆうき</t>
  </si>
  <si>
    <t>濱野　兼伸</t>
  </si>
  <si>
    <t>はまの　けんしん</t>
  </si>
  <si>
    <t>田中　那奈</t>
  </si>
  <si>
    <t>たなか　なな</t>
  </si>
  <si>
    <t>矢野　朱音</t>
  </si>
  <si>
    <t>やの　あかね</t>
  </si>
  <si>
    <t>杉尾　優夏</t>
  </si>
  <si>
    <t>すぎお　ゆうな</t>
  </si>
  <si>
    <t>菊川　安美</t>
  </si>
  <si>
    <t>きくかわ　あみ</t>
  </si>
  <si>
    <t>湯地　瑠奈</t>
  </si>
  <si>
    <t>仁田脇　侑那</t>
  </si>
  <si>
    <t>星﨑　聖羽</t>
  </si>
  <si>
    <t>ゆぢ　るな</t>
  </si>
  <si>
    <t>にたわき　ゆな</t>
  </si>
  <si>
    <t>ほしざき　せいは</t>
  </si>
  <si>
    <t>黒木　心結</t>
  </si>
  <si>
    <t>くろき　みゆ</t>
  </si>
  <si>
    <t>宮本　ゆり子</t>
  </si>
  <si>
    <t>みやもと　ゆりこ</t>
  </si>
  <si>
    <t>山元　秋穂</t>
  </si>
  <si>
    <t>やまもと　あきほ</t>
  </si>
  <si>
    <t>兼重　竜汰</t>
  </si>
  <si>
    <t>かねしげ　りょうた</t>
  </si>
  <si>
    <t>武末　美涼</t>
  </si>
  <si>
    <t>たけすえ　みすず</t>
  </si>
  <si>
    <t>菅原 安悠</t>
  </si>
  <si>
    <t>すがはら　あゆ</t>
  </si>
  <si>
    <t>吉野 キラリ</t>
  </si>
  <si>
    <t>よしの　きらり</t>
  </si>
  <si>
    <t>石垣 巴菜</t>
  </si>
  <si>
    <t>いしがき　はな</t>
  </si>
  <si>
    <t>仮屋 志乃</t>
  </si>
  <si>
    <t>かりや　しの</t>
  </si>
  <si>
    <t>児玉 紗彩</t>
  </si>
  <si>
    <t>こだま さや</t>
  </si>
  <si>
    <t>平野 心華</t>
  </si>
  <si>
    <t>ひらの ここは</t>
  </si>
  <si>
    <t>松永 夕凜</t>
  </si>
  <si>
    <t>まつなが ゆりん</t>
  </si>
  <si>
    <t>甲斐 百花</t>
  </si>
  <si>
    <t>かい ももか</t>
  </si>
  <si>
    <t>井上　歩夏</t>
  </si>
  <si>
    <t>いのうえ　あゆか</t>
  </si>
  <si>
    <t>川越　清佳</t>
  </si>
  <si>
    <t>かわごえ　きよか</t>
  </si>
  <si>
    <t>土藏　翠羽</t>
  </si>
  <si>
    <t>とくら　みう</t>
  </si>
  <si>
    <t>登録番号</t>
    <rPh sb="0" eb="4">
      <t>トウロクバンゴウ</t>
    </rPh>
    <phoneticPr fontId="6"/>
  </si>
  <si>
    <t>佐藤　美弥</t>
  </si>
  <si>
    <t>さとう　みや</t>
  </si>
  <si>
    <t>林田　隼亮</t>
  </si>
  <si>
    <t>はやしだ　しゅんすけ</t>
  </si>
  <si>
    <t>川﨑　羽花</t>
  </si>
  <si>
    <t>かわさき　うか</t>
  </si>
  <si>
    <t>弓削　柑奈</t>
  </si>
  <si>
    <t>ゆげ　かんな</t>
  </si>
  <si>
    <t>時任　白哉</t>
  </si>
  <si>
    <t>ときとう　びゃくや</t>
  </si>
  <si>
    <t>日野　あかり</t>
  </si>
  <si>
    <t>ひの　あかり</t>
  </si>
  <si>
    <t>鶴﨑　輝</t>
  </si>
  <si>
    <t>つるさき　ひかる</t>
  </si>
  <si>
    <t>生徒登録番号</t>
    <rPh sb="0" eb="6">
      <t>セイトトウロクバンゴウ</t>
    </rPh>
    <phoneticPr fontId="4"/>
  </si>
  <si>
    <t>太田　凪咲</t>
  </si>
  <si>
    <t>おおた　なぎさ</t>
  </si>
  <si>
    <t>小田　柑奈</t>
  </si>
  <si>
    <t>おだ　かんな</t>
  </si>
  <si>
    <t>小野　日緒里</t>
  </si>
  <si>
    <t>おの　ひおり</t>
  </si>
  <si>
    <t>黒木　美羽</t>
  </si>
  <si>
    <t>くろき　みう</t>
  </si>
  <si>
    <t>尾形　亜依</t>
  </si>
  <si>
    <t>おがた　あい</t>
  </si>
  <si>
    <t>小松　美咲</t>
  </si>
  <si>
    <t>こまつ　みさき</t>
  </si>
  <si>
    <t>澁谷　心美</t>
  </si>
  <si>
    <t>しぶや　ここみ</t>
  </si>
  <si>
    <t>松尾　愛希</t>
  </si>
  <si>
    <t>まつお　あき</t>
  </si>
  <si>
    <t>栁田　桃華</t>
  </si>
  <si>
    <t>やなぎた　ももか</t>
  </si>
  <si>
    <t>工藤　暖珂</t>
  </si>
  <si>
    <t>くどう　はるか</t>
  </si>
  <si>
    <t>黒木　祐正</t>
  </si>
  <si>
    <t>くろき　ゆうせい</t>
  </si>
  <si>
    <t>中尾　希音</t>
  </si>
  <si>
    <t>なかお　ねね</t>
  </si>
  <si>
    <t>二宮　寧々</t>
  </si>
  <si>
    <t>にのみや　ねね</t>
  </si>
  <si>
    <t>三輪　里緒</t>
  </si>
  <si>
    <t>みわ　りお</t>
  </si>
  <si>
    <t/>
  </si>
  <si>
    <t>氏名</t>
    <rPh sb="0" eb="2">
      <t>シメイ</t>
    </rPh>
    <phoneticPr fontId="4"/>
  </si>
  <si>
    <t>前日</t>
    <rPh sb="0" eb="2">
      <t>ゼンジツ</t>
    </rPh>
    <phoneticPr fontId="4"/>
  </si>
  <si>
    <t>１日目</t>
    <rPh sb="1" eb="3">
      <t>ニチメ</t>
    </rPh>
    <phoneticPr fontId="4"/>
  </si>
  <si>
    <t>２日目</t>
    <rPh sb="1" eb="3">
      <t>ニチメ</t>
    </rPh>
    <phoneticPr fontId="4"/>
  </si>
  <si>
    <t>公文①</t>
    <rPh sb="0" eb="2">
      <t>コウブン</t>
    </rPh>
    <phoneticPr fontId="4"/>
  </si>
  <si>
    <t>公文②</t>
    <rPh sb="0" eb="2">
      <t>コウブン</t>
    </rPh>
    <phoneticPr fontId="4"/>
  </si>
  <si>
    <t>公文③</t>
    <rPh sb="0" eb="2">
      <t>コウブン</t>
    </rPh>
    <phoneticPr fontId="4"/>
  </si>
  <si>
    <t>お弁当①</t>
    <rPh sb="1" eb="3">
      <t>ベントウ</t>
    </rPh>
    <phoneticPr fontId="4"/>
  </si>
  <si>
    <t>お弁当②</t>
    <rPh sb="1" eb="3">
      <t>ベントウ</t>
    </rPh>
    <phoneticPr fontId="4"/>
  </si>
  <si>
    <t>備考</t>
    <rPh sb="0" eb="2">
      <t>ビコウ</t>
    </rPh>
    <phoneticPr fontId="4"/>
  </si>
  <si>
    <t>連絡先</t>
    <rPh sb="0" eb="3">
      <t>レンラクサキ</t>
    </rPh>
    <phoneticPr fontId="4"/>
  </si>
  <si>
    <t>アナウンス</t>
    <phoneticPr fontId="4"/>
  </si>
  <si>
    <t>ラジドキュ</t>
    <phoneticPr fontId="4"/>
  </si>
  <si>
    <t>テレドキュ</t>
    <phoneticPr fontId="4"/>
  </si>
  <si>
    <t>創作ラジオ</t>
    <rPh sb="0" eb="2">
      <t>ソウサク</t>
    </rPh>
    <phoneticPr fontId="4"/>
  </si>
  <si>
    <t>創作テレビ</t>
    <rPh sb="0" eb="2">
      <t>ソウサク</t>
    </rPh>
    <phoneticPr fontId="4"/>
  </si>
  <si>
    <t>研発</t>
    <rPh sb="0" eb="2">
      <t>ケンハツ</t>
    </rPh>
    <phoneticPr fontId="4"/>
  </si>
  <si>
    <t>番組研究のみ</t>
    <rPh sb="0" eb="2">
      <t>バングミ</t>
    </rPh>
    <rPh sb="2" eb="4">
      <t>ケンキュウ</t>
    </rPh>
    <phoneticPr fontId="4"/>
  </si>
  <si>
    <t>合計</t>
    <rPh sb="0" eb="2">
      <t>ゴウケイ</t>
    </rPh>
    <phoneticPr fontId="4"/>
  </si>
  <si>
    <t>部門</t>
    <rPh sb="0" eb="2">
      <t>ブモン</t>
    </rPh>
    <phoneticPr fontId="4"/>
  </si>
  <si>
    <t>フリガナ</t>
    <phoneticPr fontId="4"/>
  </si>
  <si>
    <r>
      <t>●氏　名/ 番組タイトル名
　</t>
    </r>
    <r>
      <rPr>
        <sz val="8"/>
        <color rgb="FFFF0000"/>
        <rFont val="UD デジタル 教科書体 NK-R"/>
        <family val="1"/>
        <charset val="128"/>
      </rPr>
      <t>(作品名は手入力してください）</t>
    </r>
    <r>
      <rPr>
        <sz val="8"/>
        <rFont val="UD デジタル 教科書体 NK-R"/>
        <family val="1"/>
        <charset val="128"/>
      </rPr>
      <t xml:space="preserve">
</t>
    </r>
    <r>
      <rPr>
        <sz val="8"/>
        <color rgb="FFFF0000"/>
        <rFont val="UD デジタル 教科書体 NK-R"/>
        <family val="1"/>
        <charset val="128"/>
      </rPr>
      <t>（#N/Aが表示される場合は登録番号に誤りがあります。）</t>
    </r>
    <rPh sb="6" eb="8">
      <t>バングミ</t>
    </rPh>
    <rPh sb="12" eb="13">
      <t>メイ</t>
    </rPh>
    <rPh sb="16" eb="19">
      <t>サクヒンメイ</t>
    </rPh>
    <rPh sb="20" eb="23">
      <t>テニュウリョク</t>
    </rPh>
    <rPh sb="37" eb="39">
      <t>ヒョウジ</t>
    </rPh>
    <rPh sb="42" eb="44">
      <t>バアイ</t>
    </rPh>
    <rPh sb="45" eb="49">
      <t>トウロクバンゴウ</t>
    </rPh>
    <rPh sb="50" eb="51">
      <t>アヤマ</t>
    </rPh>
    <phoneticPr fontId="6"/>
  </si>
  <si>
    <r>
      <t>●氏　名/ 番組タイトル名
　</t>
    </r>
    <r>
      <rPr>
        <sz val="8"/>
        <color rgb="FFFF0000"/>
        <rFont val="UD デジタル 教科書体 NK-R"/>
        <family val="1"/>
        <charset val="128"/>
      </rPr>
      <t>(作品名は手入力してください）</t>
    </r>
    <r>
      <rPr>
        <sz val="8"/>
        <rFont val="UD デジタル 教科書体 NK-R"/>
        <family val="1"/>
        <charset val="128"/>
      </rPr>
      <t xml:space="preserve">
</t>
    </r>
    <r>
      <rPr>
        <sz val="8"/>
        <color rgb="FFFF0000"/>
        <rFont val="UD デジタル 教科書体 NK-R"/>
        <family val="1"/>
        <charset val="128"/>
      </rPr>
      <t>（#N/Aが表示される場合は登録番号に誤りがあります。）</t>
    </r>
    <rPh sb="16" eb="19">
      <t>サクヒンメイ</t>
    </rPh>
    <rPh sb="20" eb="23">
      <t>テニュウリョク</t>
    </rPh>
    <rPh sb="37" eb="39">
      <t>ヒョウジ</t>
    </rPh>
    <rPh sb="42" eb="44">
      <t>バアイ</t>
    </rPh>
    <rPh sb="45" eb="49">
      <t>トウロクバンゴウ</t>
    </rPh>
    <rPh sb="50" eb="51">
      <t>アヤマ</t>
    </rPh>
    <phoneticPr fontId="6"/>
  </si>
  <si>
    <t>変更終了済み</t>
    <rPh sb="0" eb="2">
      <t>ヘンコウ</t>
    </rPh>
    <rPh sb="2" eb="4">
      <t>シュウリョウ</t>
    </rPh>
    <rPh sb="4" eb="5">
      <t>ズ</t>
    </rPh>
    <phoneticPr fontId="4"/>
  </si>
  <si>
    <t>福島と延学の担当校時期</t>
    <phoneticPr fontId="4"/>
  </si>
  <si>
    <t>宮農　生徒の名前変更　082301廣島　慧聖→慧星</t>
    <phoneticPr fontId="4"/>
  </si>
  <si>
    <t>福島の名前 hukushima→fukushima</t>
    <rPh sb="0" eb="2">
      <t>フクシマ</t>
    </rPh>
    <rPh sb="3" eb="5">
      <t>ナマエ</t>
    </rPh>
    <phoneticPr fontId="4"/>
  </si>
  <si>
    <t>第一　762507　猪股　祐太　→　猪俣　祐太</t>
    <rPh sb="0" eb="2">
      <t>ダイイチ</t>
    </rPh>
    <rPh sb="18" eb="20">
      <t>イノマタ</t>
    </rPh>
    <phoneticPr fontId="4"/>
  </si>
  <si>
    <t>猪俣　祐太</t>
  </si>
  <si>
    <t>アクセス上</t>
    <rPh sb="4" eb="5">
      <t>ジョウ</t>
    </rPh>
    <phoneticPr fontId="4"/>
  </si>
  <si>
    <t>チェック・修正完了</t>
    <rPh sb="5" eb="9">
      <t>シュウセイカンリョウ</t>
    </rPh>
    <phoneticPr fontId="4"/>
  </si>
  <si>
    <t>不要・未着手</t>
    <rPh sb="0" eb="2">
      <t>フヨウ</t>
    </rPh>
    <rPh sb="3" eb="6">
      <t>ミチャクシュ</t>
    </rPh>
    <phoneticPr fontId="4"/>
  </si>
  <si>
    <t>申し込みデータ修正</t>
    <rPh sb="0" eb="1">
      <t>モウ</t>
    </rPh>
    <rPh sb="2" eb="3">
      <t>コ</t>
    </rPh>
    <rPh sb="7" eb="9">
      <t>シュウセイ</t>
    </rPh>
    <phoneticPr fontId="4"/>
  </si>
  <si>
    <t>エクセル上(加筆版)</t>
    <rPh sb="4" eb="5">
      <t>ジョウ</t>
    </rPh>
    <rPh sb="6" eb="9">
      <t>カヒツバン</t>
    </rPh>
    <phoneticPr fontId="4"/>
  </si>
  <si>
    <t>高鍋高校　高鍋農業高校　顧問の修正（高鍋：中川先生、高鍋農業：中川先生、清先生　→　高鍋：中川先生、清先生）</t>
    <rPh sb="0" eb="2">
      <t>タカナベ</t>
    </rPh>
    <rPh sb="2" eb="4">
      <t>コウコウ</t>
    </rPh>
    <rPh sb="5" eb="11">
      <t>タカナベノウギョウコウコウ</t>
    </rPh>
    <rPh sb="12" eb="14">
      <t>コモン</t>
    </rPh>
    <rPh sb="15" eb="17">
      <t>シュウセイ</t>
    </rPh>
    <rPh sb="18" eb="20">
      <t>タカナベ</t>
    </rPh>
    <rPh sb="21" eb="23">
      <t>ナカガワ</t>
    </rPh>
    <rPh sb="23" eb="25">
      <t>センセイ</t>
    </rPh>
    <rPh sb="26" eb="30">
      <t>タカナベノウギョウ</t>
    </rPh>
    <rPh sb="31" eb="35">
      <t>ナカガワセンセイ</t>
    </rPh>
    <rPh sb="36" eb="39">
      <t>セイセンセイ</t>
    </rPh>
    <rPh sb="42" eb="44">
      <t>タカナベ</t>
    </rPh>
    <rPh sb="45" eb="47">
      <t>ナカガワ</t>
    </rPh>
    <rPh sb="47" eb="49">
      <t>センセイ</t>
    </rPh>
    <rPh sb="50" eb="53">
      <t>セイセンセイ</t>
    </rPh>
    <phoneticPr fontId="4"/>
  </si>
  <si>
    <t>山川　莉生</t>
  </si>
  <si>
    <t>やまかわ　りお</t>
  </si>
  <si>
    <t>河野　結美</t>
  </si>
  <si>
    <t>かわの　ゆうみ　</t>
  </si>
  <si>
    <t>吉田　遥紀</t>
  </si>
  <si>
    <t>よしだ　はるき</t>
  </si>
  <si>
    <t>西村　唯李</t>
  </si>
  <si>
    <t>にしむら　ゆい</t>
  </si>
  <si>
    <t>塩屋　柚希</t>
  </si>
  <si>
    <t>しおや　ゆずき</t>
  </si>
  <si>
    <t>塚田　琉愛</t>
  </si>
  <si>
    <t>つかだ　るな</t>
  </si>
  <si>
    <t>武田　大和</t>
  </si>
  <si>
    <t>たけだ　やまと</t>
  </si>
  <si>
    <t>門川　心幸</t>
  </si>
  <si>
    <t>かどがわ　こゆき</t>
  </si>
  <si>
    <t>押川　心美</t>
  </si>
  <si>
    <t>おしかわ　ここみ</t>
  </si>
  <si>
    <t>大宮運営担当校　n　→　s へ</t>
    <rPh sb="0" eb="2">
      <t>オオミヤ</t>
    </rPh>
    <rPh sb="2" eb="7">
      <t>ウンエイタントウコウ</t>
    </rPh>
    <phoneticPr fontId="4"/>
  </si>
  <si>
    <t>櫻美　→　櫻美学園　へ</t>
    <rPh sb="0" eb="1">
      <t>サクラ</t>
    </rPh>
    <rPh sb="1" eb="2">
      <t>ビ</t>
    </rPh>
    <rPh sb="5" eb="6">
      <t>サクラ</t>
    </rPh>
    <rPh sb="6" eb="7">
      <t>ビ</t>
    </rPh>
    <rPh sb="7" eb="9">
      <t>ガクエン</t>
    </rPh>
    <phoneticPr fontId="4"/>
  </si>
  <si>
    <t>櫻美学園</t>
  </si>
  <si>
    <t>櫻美学園</t>
    <rPh sb="0" eb="1">
      <t>サクラ</t>
    </rPh>
    <rPh sb="1" eb="2">
      <t>ビ</t>
    </rPh>
    <rPh sb="2" eb="4">
      <t>ガクエン</t>
    </rPh>
    <phoneticPr fontId="4"/>
  </si>
  <si>
    <t>86oubigakuen</t>
    <phoneticPr fontId="4"/>
  </si>
  <si>
    <t>妻高の担当時期を　n　→　sへ</t>
    <rPh sb="0" eb="2">
      <t>ツマコウ</t>
    </rPh>
    <rPh sb="3" eb="5">
      <t>タントウ</t>
    </rPh>
    <rPh sb="5" eb="7">
      <t>ジキ</t>
    </rPh>
    <phoneticPr fontId="4"/>
  </si>
  <si>
    <t>やまわき　ちさと</t>
  </si>
  <si>
    <t>島袋　紗彩</t>
  </si>
  <si>
    <t>しまぶくろ　さあや</t>
  </si>
  <si>
    <t>甲斐　みのり</t>
  </si>
  <si>
    <t>かい　みのり</t>
  </si>
  <si>
    <t>安藤　百花</t>
  </si>
  <si>
    <t>あんどう　ももか</t>
  </si>
  <si>
    <t>嶽　彩花</t>
  </si>
  <si>
    <t>たけ　さやか</t>
  </si>
  <si>
    <t>松本　くるみ</t>
  </si>
  <si>
    <t>まつもと　くるみ</t>
  </si>
  <si>
    <t>県放送部員データを更新</t>
    <rPh sb="0" eb="5">
      <t>ケンホウソウブイン</t>
    </rPh>
    <rPh sb="9" eb="11">
      <t>コウシン</t>
    </rPh>
    <phoneticPr fontId="4"/>
  </si>
  <si>
    <t>R07
NHK</t>
    <phoneticPr fontId="6"/>
  </si>
  <si>
    <t>延岡工業の担当時期を n →　sへ</t>
    <rPh sb="0" eb="4">
      <t>ノベオカコウギョウ</t>
    </rPh>
    <rPh sb="5" eb="9">
      <t>タントウジキ</t>
    </rPh>
    <phoneticPr fontId="4"/>
  </si>
  <si>
    <t>高文祭1申込ファイル名</t>
    <rPh sb="0" eb="3">
      <t>コウブンサイ</t>
    </rPh>
    <rPh sb="4" eb="6">
      <t>モウシコミ</t>
    </rPh>
    <rPh sb="10" eb="11">
      <t>メイ</t>
    </rPh>
    <phoneticPr fontId="4"/>
  </si>
  <si>
    <t>高文祭2申込ファイル名</t>
    <rPh sb="0" eb="3">
      <t>コウブンサイ</t>
    </rPh>
    <rPh sb="4" eb="6">
      <t>モウシコミ</t>
    </rPh>
    <rPh sb="10" eb="11">
      <t>メイ</t>
    </rPh>
    <phoneticPr fontId="4"/>
  </si>
  <si>
    <t>申し込みデータ名を、各大会ごとに変更</t>
    <rPh sb="0" eb="1">
      <t>モウ</t>
    </rPh>
    <rPh sb="2" eb="3">
      <t>コ</t>
    </rPh>
    <rPh sb="7" eb="8">
      <t>メイ</t>
    </rPh>
    <rPh sb="10" eb="13">
      <t>カクタイカイ</t>
    </rPh>
    <rPh sb="16" eb="18">
      <t>ヘンコウ</t>
    </rPh>
    <phoneticPr fontId="4"/>
  </si>
  <si>
    <t>濵田　咲杏</t>
  </si>
  <si>
    <t>はまだ　さな</t>
  </si>
  <si>
    <t>萩原　長政</t>
  </si>
  <si>
    <t>はぎはら　ながまさ</t>
  </si>
  <si>
    <t>大井　義久</t>
  </si>
  <si>
    <t>おおい　よしひさ</t>
  </si>
  <si>
    <t>和泉　茉莉愛</t>
  </si>
  <si>
    <t>いずみ　まりあ</t>
  </si>
  <si>
    <t>金丸　凛</t>
  </si>
  <si>
    <t>かなまる　りん</t>
  </si>
  <si>
    <t>奈須　香波</t>
  </si>
  <si>
    <t>なす　こなみ</t>
  </si>
  <si>
    <t>阿萬　祐大</t>
  </si>
  <si>
    <t>あまん　ゆうた</t>
  </si>
  <si>
    <t>持永 勇磨</t>
  </si>
  <si>
    <t>もちなが　ゆうま</t>
  </si>
  <si>
    <t>井上　慶一</t>
  </si>
  <si>
    <t>いのうえ　けいいち</t>
  </si>
  <si>
    <t>田邉　奏音</t>
  </si>
  <si>
    <t>たなべ　かのん</t>
  </si>
  <si>
    <t>上冨　久瑠美</t>
    <rPh sb="0" eb="1">
      <t>ウエ</t>
    </rPh>
    <rPh sb="1" eb="2">
      <t>トミ</t>
    </rPh>
    <rPh sb="3" eb="4">
      <t>ヒサ</t>
    </rPh>
    <phoneticPr fontId="1"/>
  </si>
  <si>
    <t>門川高校　上富久留美先生　→　上富久瑠美先生　へ修正</t>
    <rPh sb="0" eb="2">
      <t>カドカワ</t>
    </rPh>
    <rPh sb="2" eb="4">
      <t>コウコウ</t>
    </rPh>
    <rPh sb="5" eb="7">
      <t>ウエトミ</t>
    </rPh>
    <rPh sb="8" eb="9">
      <t>ル</t>
    </rPh>
    <rPh sb="10" eb="12">
      <t>センセイ</t>
    </rPh>
    <rPh sb="15" eb="17">
      <t>ウエトミ</t>
    </rPh>
    <rPh sb="20" eb="22">
      <t>センセイ</t>
    </rPh>
    <rPh sb="24" eb="26">
      <t>シュウセイ</t>
    </rPh>
    <phoneticPr fontId="4"/>
  </si>
  <si>
    <t>26n_</t>
    <phoneticPr fontId="4"/>
  </si>
  <si>
    <t>26k1_</t>
    <phoneticPr fontId="4"/>
  </si>
  <si>
    <t>26k2_</t>
    <phoneticPr fontId="4"/>
  </si>
  <si>
    <t>26s_</t>
    <phoneticPr fontId="4"/>
  </si>
  <si>
    <t>第73回NHK杯全国高校放送コンテスト　宮崎県予選</t>
  </si>
  <si>
    <t>5月29日(金)　消印有効　※提出先持ち込みの場合は、16：30必着</t>
    <rPh sb="1" eb="2">
      <t>ガツ</t>
    </rPh>
    <rPh sb="4" eb="5">
      <t>ニチ</t>
    </rPh>
    <rPh sb="6" eb="7">
      <t>キン</t>
    </rPh>
    <rPh sb="9" eb="13">
      <t>ケシインユウコウ</t>
    </rPh>
    <rPh sb="15" eb="19">
      <t>テイシュツサキモ</t>
    </rPh>
    <rPh sb="20" eb="21">
      <t>コ</t>
    </rPh>
    <rPh sb="23" eb="25">
      <t>バアイ</t>
    </rPh>
    <rPh sb="32" eb="34">
      <t>ヒッチャク</t>
    </rPh>
    <phoneticPr fontId="1"/>
  </si>
  <si>
    <t>5月29日(水)必着</t>
    <rPh sb="1" eb="2">
      <t>ガツ</t>
    </rPh>
    <rPh sb="4" eb="5">
      <t>ニチ</t>
    </rPh>
    <rPh sb="6" eb="7">
      <t>スイ</t>
    </rPh>
    <rPh sb="8" eb="10">
      <t>ヒッチャク</t>
    </rPh>
    <phoneticPr fontId="1"/>
  </si>
  <si>
    <t>9月18日(金)</t>
    <rPh sb="1" eb="2">
      <t>ガツ</t>
    </rPh>
    <rPh sb="4" eb="5">
      <t>ニチ</t>
    </rPh>
    <rPh sb="6" eb="7">
      <t>キン</t>
    </rPh>
    <phoneticPr fontId="1"/>
  </si>
  <si>
    <t>10月30日(金)　16:30必着</t>
    <rPh sb="2" eb="3">
      <t>ガツ</t>
    </rPh>
    <rPh sb="5" eb="6">
      <t>ニチ</t>
    </rPh>
    <rPh sb="7" eb="8">
      <t>キン</t>
    </rPh>
    <rPh sb="15" eb="17">
      <t>ヒッチャク</t>
    </rPh>
    <phoneticPr fontId="1"/>
  </si>
  <si>
    <t>6月12日（金）の運営</t>
    <rPh sb="1" eb="2">
      <t>ガツ</t>
    </rPh>
    <rPh sb="6" eb="7">
      <t>キン</t>
    </rPh>
    <phoneticPr fontId="4"/>
  </si>
  <si>
    <t>事前審査</t>
    <rPh sb="0" eb="2">
      <t>ジゼン</t>
    </rPh>
    <rPh sb="2" eb="4">
      <t>シンサ</t>
    </rPh>
    <phoneticPr fontId="4"/>
  </si>
  <si>
    <t>ラジオドキュメント</t>
    <phoneticPr fontId="4"/>
  </si>
  <si>
    <t>テレビドキュメント</t>
    <phoneticPr fontId="4"/>
  </si>
  <si>
    <t>創作ラジオドラマ</t>
    <rPh sb="0" eb="2">
      <t>ソウサク</t>
    </rPh>
    <phoneticPr fontId="4"/>
  </si>
  <si>
    <t>貴校参加数</t>
    <rPh sb="0" eb="5">
      <t>キコウサンカスウ</t>
    </rPh>
    <phoneticPr fontId="6"/>
  </si>
  <si>
    <t>創作テレビドラマ</t>
    <rPh sb="0" eb="2">
      <t>ソウサク</t>
    </rPh>
    <phoneticPr fontId="4"/>
  </si>
  <si>
    <t>校内放送研究発表</t>
    <rPh sb="0" eb="8">
      <t>コウナイホウソウケンキュウハッピョウ</t>
    </rPh>
    <phoneticPr fontId="4"/>
  </si>
  <si>
    <t>番組発表のみ参加</t>
    <rPh sb="0" eb="4">
      <t>バングミハッピョウ</t>
    </rPh>
    <rPh sb="6" eb="8">
      <t>サンカ</t>
    </rPh>
    <phoneticPr fontId="4"/>
  </si>
  <si>
    <t>（福島高等学校校長）</t>
    <rPh sb="1" eb="5">
      <t>フクシマコウトウ</t>
    </rPh>
    <phoneticPr fontId="4"/>
  </si>
  <si>
    <t>R８</t>
    <phoneticPr fontId="4"/>
  </si>
  <si>
    <t>動画審査担当の項目を追加</t>
    <rPh sb="0" eb="6">
      <t>ドウガシンサタントウ</t>
    </rPh>
    <rPh sb="7" eb="9">
      <t>コウモク</t>
    </rPh>
    <rPh sb="10" eb="12">
      <t>ツイカ</t>
    </rPh>
    <phoneticPr fontId="4"/>
  </si>
  <si>
    <t>前年度生徒データの1年繰り上げと、3年生のデータ削除</t>
    <rPh sb="0" eb="5">
      <t>ゼンネンドセイト</t>
    </rPh>
    <rPh sb="10" eb="11">
      <t>ネン</t>
    </rPh>
    <rPh sb="11" eb="12">
      <t>ク</t>
    </rPh>
    <rPh sb="13" eb="14">
      <t>ア</t>
    </rPh>
    <rPh sb="18" eb="20">
      <t>ネンセイ</t>
    </rPh>
    <rPh sb="24" eb="26">
      <t>サクジョ</t>
    </rPh>
    <phoneticPr fontId="4"/>
  </si>
  <si>
    <t>講習会のみ参加</t>
    <rPh sb="0" eb="3">
      <t>コウシュウカイ</t>
    </rPh>
    <rPh sb="5" eb="7">
      <t>サンカ</t>
    </rPh>
    <phoneticPr fontId="1"/>
  </si>
  <si>
    <t>↓本大会担当校の確認</t>
    <rPh sb="1" eb="4">
      <t>ホンタイカイ</t>
    </rPh>
    <rPh sb="4" eb="6">
      <t>タントウ</t>
    </rPh>
    <rPh sb="6" eb="7">
      <t>コウ</t>
    </rPh>
    <rPh sb="8" eb="10">
      <t>カクニン</t>
    </rPh>
    <phoneticPr fontId="4"/>
  </si>
  <si>
    <t>弁当</t>
    <rPh sb="0" eb="2">
      <t>ベントウ</t>
    </rPh>
    <phoneticPr fontId="4"/>
  </si>
  <si>
    <t>④両日とも不要</t>
    <rPh sb="1" eb="3">
      <t>リョウジツ</t>
    </rPh>
    <rPh sb="5" eb="7">
      <t>フヨウ</t>
    </rPh>
    <phoneticPr fontId="4"/>
  </si>
  <si>
    <t>③両日とも注文</t>
    <rPh sb="1" eb="3">
      <t>リョウジツ</t>
    </rPh>
    <rPh sb="5" eb="7">
      <t>チュウモン</t>
    </rPh>
    <phoneticPr fontId="4"/>
  </si>
  <si>
    <t>①大会１日目のみ注文</t>
    <rPh sb="1" eb="3">
      <t>タイカイ</t>
    </rPh>
    <rPh sb="4" eb="6">
      <t>ニチメ</t>
    </rPh>
    <rPh sb="8" eb="10">
      <t>チュウモン</t>
    </rPh>
    <phoneticPr fontId="3"/>
  </si>
  <si>
    <t>②大会２日目のみ注文</t>
    <rPh sb="1" eb="3">
      <t>タイカイ</t>
    </rPh>
    <rPh sb="4" eb="6">
      <t>ニチメ</t>
    </rPh>
    <rPh sb="8" eb="10">
      <t>チュウモン</t>
    </rPh>
    <phoneticPr fontId="4"/>
  </si>
  <si>
    <t>※１個700円前後（税込み）予定</t>
    <rPh sb="2" eb="3">
      <t>コ</t>
    </rPh>
    <rPh sb="6" eb="7">
      <t>エン</t>
    </rPh>
    <rPh sb="7" eb="9">
      <t>ゼンゴ</t>
    </rPh>
    <rPh sb="14" eb="16">
      <t>ヨテイ</t>
    </rPh>
    <phoneticPr fontId="4"/>
  </si>
  <si>
    <t>顧問２
番組審査</t>
    <rPh sb="0" eb="2">
      <t>コモン</t>
    </rPh>
    <rPh sb="4" eb="6">
      <t>バングミ</t>
    </rPh>
    <rPh sb="6" eb="8">
      <t>シンサ</t>
    </rPh>
    <phoneticPr fontId="4"/>
  </si>
  <si>
    <t>顧問１
番組審査</t>
    <rPh sb="0" eb="2">
      <t>コモン</t>
    </rPh>
    <rPh sb="4" eb="6">
      <t>バングミ</t>
    </rPh>
    <rPh sb="6" eb="8">
      <t>シンサ</t>
    </rPh>
    <phoneticPr fontId="4"/>
  </si>
  <si>
    <t>顧問３
番組審査</t>
    <rPh sb="0" eb="2">
      <t>コモン</t>
    </rPh>
    <rPh sb="4" eb="6">
      <t>バングミ</t>
    </rPh>
    <rPh sb="6" eb="8">
      <t>シンサ</t>
    </rPh>
    <phoneticPr fontId="4"/>
  </si>
  <si>
    <t>NHK杯</t>
    <rPh sb="3" eb="4">
      <t>ハイ</t>
    </rPh>
    <phoneticPr fontId="4"/>
  </si>
  <si>
    <t>第73回NHK杯全国高校放送コンテスト　宮崎県予選</t>
    <phoneticPr fontId="4"/>
  </si>
  <si>
    <t>NHK杯</t>
    <rPh sb="3" eb="4">
      <t>ハイ</t>
    </rPh>
    <phoneticPr fontId="1"/>
  </si>
  <si>
    <t>DVD-Rのみ</t>
    <phoneticPr fontId="4"/>
  </si>
  <si>
    <t>63ｆukushima</t>
    <phoneticPr fontId="4"/>
  </si>
  <si>
    <t>〇</t>
    <phoneticPr fontId="4"/>
  </si>
  <si>
    <t>番組部門の審査担当</t>
    <rPh sb="0" eb="4">
      <t>バングミブモン</t>
    </rPh>
    <rPh sb="5" eb="7">
      <t>シンサ</t>
    </rPh>
    <rPh sb="7" eb="9">
      <t>タントウ</t>
    </rPh>
    <phoneticPr fontId="4"/>
  </si>
  <si>
    <t>氏　　名</t>
    <rPh sb="0" eb="1">
      <t>シ</t>
    </rPh>
    <rPh sb="3" eb="4">
      <t>ナ</t>
    </rPh>
    <phoneticPr fontId="4"/>
  </si>
  <si>
    <r>
      <t>　　顧問総会と前回大会の情報をもとにしています。</t>
    </r>
    <r>
      <rPr>
        <b/>
        <sz val="12"/>
        <color rgb="FFFF0000"/>
        <rFont val="UD デジタル 教科書体 NK-R"/>
        <family val="1"/>
        <charset val="128"/>
      </rPr>
      <t>変更がある場合は、上書き</t>
    </r>
    <r>
      <rPr>
        <sz val="12"/>
        <rFont val="UD デジタル 教科書体 NK-R"/>
        <family val="1"/>
        <charset val="128"/>
      </rPr>
      <t>してください。</t>
    </r>
    <rPh sb="2" eb="6">
      <t>コモンソウカイ</t>
    </rPh>
    <phoneticPr fontId="4"/>
  </si>
  <si>
    <t>　　　大会の運営業務の可否については、次ページ以降で入力します。</t>
    <rPh sb="3" eb="5">
      <t>タイカイ</t>
    </rPh>
    <rPh sb="6" eb="8">
      <t>ウンエイ</t>
    </rPh>
    <rPh sb="8" eb="10">
      <t>ギョウム</t>
    </rPh>
    <rPh sb="11" eb="13">
      <t>カヒ</t>
    </rPh>
    <rPh sb="19" eb="20">
      <t>ジ</t>
    </rPh>
    <rPh sb="23" eb="25">
      <t>イコウ</t>
    </rPh>
    <rPh sb="26" eb="28">
      <t>ニュウリョク</t>
    </rPh>
    <phoneticPr fontId="4"/>
  </si>
  <si>
    <t>山下　直美</t>
    <phoneticPr fontId="4"/>
  </si>
  <si>
    <t>田中　胤巳</t>
    <phoneticPr fontId="1"/>
  </si>
  <si>
    <t>前田　祥枝</t>
    <phoneticPr fontId="4"/>
  </si>
  <si>
    <t>田辺　義徳</t>
    <phoneticPr fontId="1"/>
  </si>
  <si>
    <t>鈴木　直樹</t>
    <rPh sb="0" eb="2">
      <t>スズキ</t>
    </rPh>
    <rPh sb="3" eb="5">
      <t>ナオキ</t>
    </rPh>
    <phoneticPr fontId="4"/>
  </si>
  <si>
    <t>金丸　里奈</t>
    <phoneticPr fontId="1"/>
  </si>
  <si>
    <t>甲斐　珠莉</t>
    <rPh sb="0" eb="2">
      <t>カイ</t>
    </rPh>
    <rPh sb="3" eb="5">
      <t>ジュリ</t>
    </rPh>
    <phoneticPr fontId="4"/>
  </si>
  <si>
    <t>藤田　健</t>
  </si>
  <si>
    <t>黒木　ひなた</t>
    <phoneticPr fontId="4"/>
  </si>
  <si>
    <t>大久保　須美子</t>
    <rPh sb="0" eb="3">
      <t>オオクボ</t>
    </rPh>
    <rPh sb="4" eb="5">
      <t>ス</t>
    </rPh>
    <rPh sb="5" eb="6">
      <t>ミ</t>
    </rPh>
    <rPh sb="6" eb="7">
      <t>コ</t>
    </rPh>
    <phoneticPr fontId="1"/>
  </si>
  <si>
    <t>柏田　英里</t>
    <phoneticPr fontId="4"/>
  </si>
  <si>
    <t>清池　大舟</t>
    <phoneticPr fontId="4"/>
  </si>
  <si>
    <t>濱口　雄太</t>
  </si>
  <si>
    <t>松永　健</t>
    <rPh sb="0" eb="2">
      <t>マツナガ</t>
    </rPh>
    <rPh sb="3" eb="4">
      <t>ケン</t>
    </rPh>
    <phoneticPr fontId="4"/>
  </si>
  <si>
    <t>原田　有里</t>
    <phoneticPr fontId="4"/>
  </si>
  <si>
    <t>坂元　和久</t>
    <phoneticPr fontId="4"/>
  </si>
  <si>
    <t>山田　美紀</t>
    <rPh sb="0" eb="2">
      <t>ヤマダ</t>
    </rPh>
    <rPh sb="3" eb="5">
      <t>ミキ</t>
    </rPh>
    <phoneticPr fontId="1"/>
  </si>
  <si>
    <t>堀之内　亮人</t>
    <rPh sb="0" eb="3">
      <t>ホリノウチ</t>
    </rPh>
    <phoneticPr fontId="4"/>
  </si>
  <si>
    <t>六川　朋美</t>
    <rPh sb="0" eb="1">
      <t>ロク</t>
    </rPh>
    <rPh sb="1" eb="2">
      <t>カワ</t>
    </rPh>
    <rPh sb="3" eb="5">
      <t>トモミ</t>
    </rPh>
    <phoneticPr fontId="62"/>
  </si>
  <si>
    <t>中嶋　隆文</t>
    <rPh sb="0" eb="2">
      <t>ナカシマ</t>
    </rPh>
    <rPh sb="3" eb="5">
      <t>タカフミ</t>
    </rPh>
    <phoneticPr fontId="9"/>
  </si>
  <si>
    <t>審査形態</t>
    <rPh sb="0" eb="2">
      <t>シンサ</t>
    </rPh>
    <rPh sb="2" eb="4">
      <t>ケイタイ</t>
    </rPh>
    <phoneticPr fontId="4"/>
  </si>
  <si>
    <t>番組審査</t>
    <rPh sb="0" eb="4">
      <t>バングミシンサ</t>
    </rPh>
    <phoneticPr fontId="4"/>
  </si>
  <si>
    <t>③本大会の番組部門審査担当外</t>
    <rPh sb="1" eb="4">
      <t>ホンタイカイ</t>
    </rPh>
    <rPh sb="5" eb="7">
      <t>バングミ</t>
    </rPh>
    <rPh sb="7" eb="9">
      <t>ブモン</t>
    </rPh>
    <rPh sb="8" eb="10">
      <t>シンサ</t>
    </rPh>
    <rPh sb="10" eb="12">
      <t>タントウ</t>
    </rPh>
    <rPh sb="12" eb="13">
      <t>ガイ</t>
    </rPh>
    <phoneticPr fontId="4"/>
  </si>
  <si>
    <t>×1,500円が参加登録料</t>
    <phoneticPr fontId="4"/>
  </si>
  <si>
    <t>番組部門審査担当</t>
    <rPh sb="0" eb="2">
      <t>バングミ</t>
    </rPh>
    <rPh sb="2" eb="4">
      <t>ブモン</t>
    </rPh>
    <rPh sb="4" eb="6">
      <t>シンサ</t>
    </rPh>
    <rPh sb="6" eb="8">
      <t>タントウ</t>
    </rPh>
    <phoneticPr fontId="4"/>
  </si>
  <si>
    <t>３年</t>
  </si>
  <si>
    <t>２年</t>
  </si>
  <si>
    <t>↓学校別登録（検索)番号</t>
    <rPh sb="1" eb="3">
      <t>ガッコウ</t>
    </rPh>
    <rPh sb="3" eb="4">
      <t>ベツ</t>
    </rPh>
    <rPh sb="4" eb="6">
      <t>トウロク</t>
    </rPh>
    <rPh sb="7" eb="9">
      <t>ケンサク</t>
    </rPh>
    <rPh sb="10" eb="12">
      <t>バンゴウ</t>
    </rPh>
    <phoneticPr fontId="4"/>
  </si>
  <si>
    <t>部員登録番号</t>
    <rPh sb="0" eb="2">
      <t>ブイン</t>
    </rPh>
    <rPh sb="2" eb="6">
      <t>トウロクバンゴウ</t>
    </rPh>
    <phoneticPr fontId="4"/>
  </si>
  <si>
    <t>成績履歴</t>
    <rPh sb="0" eb="2">
      <t>セイセキ</t>
    </rPh>
    <rPh sb="2" eb="4">
      <t>リレキ</t>
    </rPh>
    <phoneticPr fontId="4"/>
  </si>
  <si>
    <t>専門部より派遣依頼文書が必要</t>
  </si>
  <si>
    <t>生徒引率のため、派遣依頼文書不要</t>
    <rPh sb="0" eb="2">
      <t>セイト</t>
    </rPh>
    <rPh sb="2" eb="4">
      <t>インソツ</t>
    </rPh>
    <rPh sb="8" eb="14">
      <t>ハケンイライブンショ</t>
    </rPh>
    <rPh sb="14" eb="16">
      <t>フヨウ</t>
    </rPh>
    <phoneticPr fontId="4"/>
  </si>
  <si>
    <t>派遣依頼文書</t>
    <rPh sb="0" eb="6">
      <t>ハケンイライブンショ</t>
    </rPh>
    <phoneticPr fontId="4"/>
  </si>
  <si>
    <t>放送専門部からの
「派遣依頼文書」の要不要を選択</t>
    <rPh sb="0" eb="2">
      <t>ホウソウ</t>
    </rPh>
    <rPh sb="2" eb="4">
      <t>センモン</t>
    </rPh>
    <rPh sb="4" eb="5">
      <t>ブ</t>
    </rPh>
    <rPh sb="10" eb="12">
      <t>ハケン</t>
    </rPh>
    <rPh sb="12" eb="14">
      <t>イライ</t>
    </rPh>
    <rPh sb="14" eb="16">
      <t>ブンショ</t>
    </rPh>
    <rPh sb="18" eb="21">
      <t>ヨウフヨウ</t>
    </rPh>
    <rPh sb="22" eb="24">
      <t>センタク</t>
    </rPh>
    <phoneticPr fontId="4"/>
  </si>
  <si>
    <t>6月11日（木）の運営</t>
    <rPh sb="1" eb="2">
      <t>ガツ</t>
    </rPh>
    <rPh sb="6" eb="7">
      <t>モク</t>
    </rPh>
    <phoneticPr fontId="4"/>
  </si>
  <si>
    <t>1日目</t>
    <rPh sb="1" eb="2">
      <t>ニチ</t>
    </rPh>
    <rPh sb="2" eb="3">
      <t>メ</t>
    </rPh>
    <phoneticPr fontId="4"/>
  </si>
  <si>
    <t>2日目</t>
    <rPh sb="1" eb="2">
      <t>ニチ</t>
    </rPh>
    <rPh sb="2" eb="3">
      <t>メ</t>
    </rPh>
    <phoneticPr fontId="4"/>
  </si>
  <si>
    <t>R7新人成績</t>
    <rPh sb="2" eb="4">
      <t>シンジン</t>
    </rPh>
    <rPh sb="4" eb="6">
      <t>セイセキ</t>
    </rPh>
    <phoneticPr fontId="4"/>
  </si>
  <si>
    <t>R7新人園順</t>
    <rPh sb="2" eb="4">
      <t>シンジン</t>
    </rPh>
    <rPh sb="4" eb="5">
      <t>エン</t>
    </rPh>
    <rPh sb="5" eb="6">
      <t>ジュン</t>
    </rPh>
    <phoneticPr fontId="4"/>
  </si>
  <si>
    <t>R7高文成績</t>
    <rPh sb="2" eb="4">
      <t>コウブン</t>
    </rPh>
    <rPh sb="4" eb="6">
      <t>セイセキ</t>
    </rPh>
    <phoneticPr fontId="4"/>
  </si>
  <si>
    <t>R7高文演順</t>
    <rPh sb="2" eb="4">
      <t>コウブン</t>
    </rPh>
    <rPh sb="4" eb="5">
      <t>エン</t>
    </rPh>
    <rPh sb="5" eb="6">
      <t>ジュン</t>
    </rPh>
    <phoneticPr fontId="4"/>
  </si>
  <si>
    <t>R7NHK成績</t>
    <rPh sb="5" eb="7">
      <t>セイセキ</t>
    </rPh>
    <phoneticPr fontId="4"/>
  </si>
  <si>
    <t>R7NHK演順</t>
    <rPh sb="5" eb="6">
      <t>エン</t>
    </rPh>
    <rPh sb="6" eb="7">
      <t>ジュン</t>
    </rPh>
    <phoneticPr fontId="4"/>
  </si>
  <si>
    <t>R6新人成績</t>
    <rPh sb="2" eb="4">
      <t>シンジン</t>
    </rPh>
    <rPh sb="4" eb="6">
      <t>セイセキ</t>
    </rPh>
    <phoneticPr fontId="4"/>
  </si>
  <si>
    <t>R6新人園順</t>
    <rPh sb="2" eb="4">
      <t>シンジン</t>
    </rPh>
    <rPh sb="4" eb="5">
      <t>エン</t>
    </rPh>
    <rPh sb="5" eb="6">
      <t>ジュン</t>
    </rPh>
    <phoneticPr fontId="4"/>
  </si>
  <si>
    <t>R6高文成績</t>
    <rPh sb="2" eb="4">
      <t>コウブン</t>
    </rPh>
    <rPh sb="4" eb="6">
      <t>セイセキ</t>
    </rPh>
    <phoneticPr fontId="4"/>
  </si>
  <si>
    <t>R6高文演順</t>
    <rPh sb="2" eb="4">
      <t>コウブン</t>
    </rPh>
    <rPh sb="4" eb="5">
      <t>エン</t>
    </rPh>
    <rPh sb="5" eb="6">
      <t>ジュン</t>
    </rPh>
    <phoneticPr fontId="4"/>
  </si>
  <si>
    <t>R6NHK成績</t>
    <rPh sb="5" eb="7">
      <t>セイセキ</t>
    </rPh>
    <phoneticPr fontId="4"/>
  </si>
  <si>
    <t>R6NHK演順</t>
    <rPh sb="5" eb="6">
      <t>エン</t>
    </rPh>
    <rPh sb="6" eb="7">
      <t>ジュン</t>
    </rPh>
    <phoneticPr fontId="4"/>
  </si>
  <si>
    <t>ア3位</t>
    <rPh sb="2" eb="3">
      <t>イ</t>
    </rPh>
    <phoneticPr fontId="4"/>
  </si>
  <si>
    <t>ア4位</t>
    <rPh sb="2" eb="3">
      <t>イ</t>
    </rPh>
    <phoneticPr fontId="4"/>
  </si>
  <si>
    <t>ア2位</t>
    <rPh sb="2" eb="3">
      <t>イ</t>
    </rPh>
    <phoneticPr fontId="4"/>
  </si>
  <si>
    <t>ア1位</t>
    <rPh sb="2" eb="3">
      <t>イ</t>
    </rPh>
    <phoneticPr fontId="4"/>
  </si>
  <si>
    <t>郎2位</t>
    <rPh sb="0" eb="1">
      <t>ロウ</t>
    </rPh>
    <rPh sb="2" eb="3">
      <t>イ</t>
    </rPh>
    <phoneticPr fontId="4"/>
  </si>
  <si>
    <t>郎4位</t>
    <rPh sb="0" eb="1">
      <t>ロウ</t>
    </rPh>
    <rPh sb="2" eb="3">
      <t>イ</t>
    </rPh>
    <phoneticPr fontId="4"/>
  </si>
  <si>
    <t>朗1位</t>
    <rPh sb="0" eb="1">
      <t>ロウ</t>
    </rPh>
    <rPh sb="2" eb="3">
      <t>イ</t>
    </rPh>
    <phoneticPr fontId="4"/>
  </si>
  <si>
    <t>朗3位</t>
    <rPh sb="0" eb="1">
      <t>ロウ</t>
    </rPh>
    <rPh sb="2" eb="3">
      <t>イ</t>
    </rPh>
    <phoneticPr fontId="4"/>
  </si>
  <si>
    <t>朗2位</t>
    <rPh sb="0" eb="1">
      <t>ロウ</t>
    </rPh>
    <rPh sb="2" eb="3">
      <t>イ</t>
    </rPh>
    <phoneticPr fontId="4"/>
  </si>
  <si>
    <t>朗4位</t>
    <rPh sb="0" eb="1">
      <t>ロウ</t>
    </rPh>
    <rPh sb="2" eb="3">
      <t>イ</t>
    </rPh>
    <phoneticPr fontId="4"/>
  </si>
  <si>
    <t>池田　愛佳</t>
    <phoneticPr fontId="4"/>
  </si>
  <si>
    <r>
      <t>⑧－１　横の</t>
    </r>
    <r>
      <rPr>
        <b/>
        <u/>
        <sz val="10"/>
        <color rgb="FFFF0000"/>
        <rFont val="UD デジタル 教科書体 NK-R"/>
        <family val="1"/>
        <charset val="128"/>
      </rPr>
      <t>G38セル</t>
    </r>
    <r>
      <rPr>
        <sz val="10"/>
        <color rgb="FF000000"/>
        <rFont val="UD デジタル 教科書体 NK-R"/>
        <family val="1"/>
        <charset val="128"/>
      </rPr>
      <t>で自身の学校の</t>
    </r>
    <r>
      <rPr>
        <u/>
        <sz val="10"/>
        <color rgb="FFFF0000"/>
        <rFont val="UD デジタル 教科書体 NK-R"/>
        <family val="1"/>
        <charset val="128"/>
      </rPr>
      <t>申込ファイル名を確認</t>
    </r>
    <r>
      <rPr>
        <sz val="10"/>
        <color rgb="FF000000"/>
        <rFont val="UD デジタル 教科書体 NK-R"/>
        <family val="1"/>
        <charset val="128"/>
      </rPr>
      <t>してください。　</t>
    </r>
    <rPh sb="4" eb="5">
      <t>ヨコ</t>
    </rPh>
    <phoneticPr fontId="4"/>
  </si>
  <si>
    <r>
      <t>⑧－２　</t>
    </r>
    <r>
      <rPr>
        <u/>
        <sz val="10"/>
        <color rgb="FFFF0000"/>
        <rFont val="UD デジタル 教科書体 NK-R"/>
        <family val="1"/>
        <charset val="128"/>
      </rPr>
      <t>この時点</t>
    </r>
    <r>
      <rPr>
        <sz val="10"/>
        <color rgb="FF000000"/>
        <rFont val="UD デジタル 教科書体 NK-R"/>
        <family val="1"/>
        <charset val="128"/>
      </rPr>
      <t>で、デスクトップなど所定の場所に</t>
    </r>
    <r>
      <rPr>
        <u/>
        <sz val="10"/>
        <color rgb="FFFF0000"/>
        <rFont val="UD デジタル 教科書体 NK-R"/>
        <family val="1"/>
        <charset val="128"/>
      </rPr>
      <t>申込ファイル名の通りにファイル名を変更してを保存</t>
    </r>
    <r>
      <rPr>
        <sz val="10"/>
        <color rgb="FF000000"/>
        <rFont val="UD デジタル 教科書体 NK-R"/>
        <family val="1"/>
        <charset val="128"/>
      </rPr>
      <t>してください。　</t>
    </r>
    <rPh sb="6" eb="8">
      <t>ジテン</t>
    </rPh>
    <rPh sb="18" eb="20">
      <t>ショテイ</t>
    </rPh>
    <rPh sb="21" eb="23">
      <t>バショ</t>
    </rPh>
    <rPh sb="24" eb="26">
      <t>モウシコミ</t>
    </rPh>
    <rPh sb="30" eb="31">
      <t>メイ</t>
    </rPh>
    <rPh sb="32" eb="33">
      <t>トオ</t>
    </rPh>
    <rPh sb="39" eb="40">
      <t>メイ</t>
    </rPh>
    <rPh sb="41" eb="43">
      <t>ヘンコウ</t>
    </rPh>
    <phoneticPr fontId="4"/>
  </si>
  <si>
    <r>
      <t>(4)　(3)に関連して、申込ファイル送信後、</t>
    </r>
    <r>
      <rPr>
        <u/>
        <sz val="10"/>
        <color rgb="FFFF0000"/>
        <rFont val="UD デジタル 教科書体 NK-R"/>
        <family val="1"/>
        <charset val="128"/>
      </rPr>
      <t>部門別の申込数の変更や入力内容の訂正はできません。</t>
    </r>
    <r>
      <rPr>
        <sz val="10"/>
        <color theme="1"/>
        <rFont val="UD デジタル 教科書体 NK-R"/>
        <family val="1"/>
        <charset val="128"/>
      </rPr>
      <t xml:space="preserve">
　　　辞退に伴う参加登録料の返納はできません。</t>
    </r>
    <rPh sb="8" eb="10">
      <t>カンレン</t>
    </rPh>
    <rPh sb="13" eb="15">
      <t>モウシコミ</t>
    </rPh>
    <rPh sb="19" eb="22">
      <t>ソウシンゴ</t>
    </rPh>
    <rPh sb="27" eb="29">
      <t>モウシコミ</t>
    </rPh>
    <rPh sb="31" eb="33">
      <t>ヘンコウ</t>
    </rPh>
    <rPh sb="34" eb="36">
      <t>ニュウリョク</t>
    </rPh>
    <rPh sb="36" eb="38">
      <t>ナイヨウ</t>
    </rPh>
    <rPh sb="39" eb="41">
      <t>テイセイ</t>
    </rPh>
    <rPh sb="52" eb="54">
      <t>ジタイ</t>
    </rPh>
    <rPh sb="55" eb="56">
      <t>トモナ</t>
    </rPh>
    <rPh sb="57" eb="59">
      <t>サンカ</t>
    </rPh>
    <rPh sb="59" eb="61">
      <t>トウロク</t>
    </rPh>
    <rPh sb="61" eb="62">
      <t>リョウ</t>
    </rPh>
    <rPh sb="63" eb="65">
      <t>ヘンノウ</t>
    </rPh>
    <phoneticPr fontId="4"/>
  </si>
  <si>
    <r>
      <t>　　　　※ファイル名は必ず</t>
    </r>
    <r>
      <rPr>
        <u/>
        <sz val="9"/>
        <color rgb="FFFF0000"/>
        <rFont val="UD デジタル 教科書体 NK-R"/>
        <family val="1"/>
        <charset val="128"/>
      </rPr>
      <t>G38のセル</t>
    </r>
    <r>
      <rPr>
        <sz val="9"/>
        <color rgb="FF000000"/>
        <rFont val="UD デジタル 教科書体 NK-R"/>
        <family val="1"/>
        <charset val="128"/>
      </rPr>
      <t>のとおりにしてください。</t>
    </r>
    <rPh sb="11" eb="12">
      <t>カナラ</t>
    </rPh>
    <phoneticPr fontId="4"/>
  </si>
  <si>
    <t>前日準備や担当校の記載項目を変更</t>
    <rPh sb="0" eb="4">
      <t>ゼンジツジュンビ</t>
    </rPh>
    <rPh sb="5" eb="8">
      <t>タントウコウ</t>
    </rPh>
    <rPh sb="9" eb="11">
      <t>キサイ</t>
    </rPh>
    <rPh sb="11" eb="13">
      <t>コウモク</t>
    </rPh>
    <rPh sb="14" eb="16">
      <t>ヘンコウ</t>
    </rPh>
    <phoneticPr fontId="4"/>
  </si>
  <si>
    <t>初期設定で学校番号の欄を追加</t>
    <rPh sb="0" eb="4">
      <t>ショキセッテイ</t>
    </rPh>
    <rPh sb="5" eb="9">
      <t>ガッコウバンゴウ</t>
    </rPh>
    <rPh sb="10" eb="11">
      <t>ラン</t>
    </rPh>
    <rPh sb="12" eb="14">
      <t>ツイカ</t>
    </rPh>
    <phoneticPr fontId="4"/>
  </si>
  <si>
    <t>Ⅳ２の前日準備などの記載を変更（削除）</t>
    <rPh sb="3" eb="5">
      <t>ゼンジツ</t>
    </rPh>
    <rPh sb="5" eb="7">
      <t>ジュンビ</t>
    </rPh>
    <rPh sb="10" eb="12">
      <t>キサイ</t>
    </rPh>
    <rPh sb="13" eb="15">
      <t>ヘンコウ</t>
    </rPh>
    <rPh sb="16" eb="18">
      <t>サクジョ</t>
    </rPh>
    <phoneticPr fontId="4"/>
  </si>
  <si>
    <t>Ⅵ１、Ⅳ２の同意書の「４緊急時の…」を追加</t>
    <rPh sb="6" eb="9">
      <t>ドウイショ</t>
    </rPh>
    <rPh sb="12" eb="15">
      <t>キンキュウジ</t>
    </rPh>
    <rPh sb="19" eb="21">
      <t>ツイカ</t>
    </rPh>
    <phoneticPr fontId="4"/>
  </si>
  <si>
    <t>開催年</t>
    <rPh sb="0" eb="3">
      <t>カイサイネン</t>
    </rPh>
    <phoneticPr fontId="4"/>
  </si>
  <si>
    <t>令和８年度</t>
    <rPh sb="0" eb="2">
      <t>レイワ</t>
    </rPh>
    <rPh sb="3" eb="5">
      <t>ネンド</t>
    </rPh>
    <phoneticPr fontId="4"/>
  </si>
  <si>
    <t>Ⅵ１、Ⅳ２の同意書の「冒頭年度の表記関数」を追加</t>
    <rPh sb="6" eb="9">
      <t>ドウイショ</t>
    </rPh>
    <rPh sb="11" eb="13">
      <t>ボウトウ</t>
    </rPh>
    <rPh sb="13" eb="15">
      <t>ネンド</t>
    </rPh>
    <rPh sb="16" eb="18">
      <t>ヒョウキ</t>
    </rPh>
    <rPh sb="18" eb="20">
      <t>カンスウ</t>
    </rPh>
    <rPh sb="22" eb="24">
      <t>ツイカ</t>
    </rPh>
    <phoneticPr fontId="4"/>
  </si>
  <si>
    <t>朗C1</t>
    <rPh sb="0" eb="1">
      <t>ロウ</t>
    </rPh>
    <phoneticPr fontId="4"/>
  </si>
  <si>
    <t>朗B1</t>
    <rPh sb="0" eb="1">
      <t>ロウ</t>
    </rPh>
    <phoneticPr fontId="4"/>
  </si>
  <si>
    <t>朗A１</t>
    <rPh sb="0" eb="1">
      <t>ロウ</t>
    </rPh>
    <phoneticPr fontId="4"/>
  </si>
  <si>
    <t>アA３</t>
    <phoneticPr fontId="4"/>
  </si>
  <si>
    <t>朗C４</t>
    <rPh sb="0" eb="1">
      <t>ロウ</t>
    </rPh>
    <phoneticPr fontId="4"/>
  </si>
  <si>
    <t>朗A４</t>
    <rPh sb="0" eb="1">
      <t>ロウ</t>
    </rPh>
    <phoneticPr fontId="4"/>
  </si>
  <si>
    <t>アB２</t>
    <phoneticPr fontId="4"/>
  </si>
  <si>
    <t>アA４</t>
    <phoneticPr fontId="4"/>
  </si>
  <si>
    <t>朗B2</t>
    <rPh sb="0" eb="1">
      <t>ロウ</t>
    </rPh>
    <phoneticPr fontId="4"/>
  </si>
  <si>
    <t>朗A2</t>
    <rPh sb="0" eb="1">
      <t>ロウ</t>
    </rPh>
    <phoneticPr fontId="4"/>
  </si>
  <si>
    <t>アA５</t>
    <phoneticPr fontId="4"/>
  </si>
  <si>
    <t>アB5</t>
    <phoneticPr fontId="4"/>
  </si>
  <si>
    <t>アA2</t>
    <phoneticPr fontId="4"/>
  </si>
  <si>
    <t>アB３</t>
    <phoneticPr fontId="4"/>
  </si>
  <si>
    <t>アB2</t>
    <phoneticPr fontId="4"/>
  </si>
  <si>
    <t>朗C２</t>
    <rPh sb="0" eb="1">
      <t>ロウ</t>
    </rPh>
    <phoneticPr fontId="4"/>
  </si>
  <si>
    <t>朗B3</t>
    <rPh sb="0" eb="1">
      <t>ロウ</t>
    </rPh>
    <phoneticPr fontId="4"/>
  </si>
  <si>
    <t>朗C3</t>
    <rPh sb="0" eb="1">
      <t>ロウ</t>
    </rPh>
    <phoneticPr fontId="4"/>
  </si>
  <si>
    <t>朗B4</t>
    <rPh sb="0" eb="1">
      <t>ロウ</t>
    </rPh>
    <phoneticPr fontId="4"/>
  </si>
  <si>
    <t>朗A２</t>
    <rPh sb="0" eb="1">
      <t>ロウ</t>
    </rPh>
    <phoneticPr fontId="4"/>
  </si>
  <si>
    <t>朗B5</t>
    <rPh sb="0" eb="1">
      <t>ロウ</t>
    </rPh>
    <phoneticPr fontId="4"/>
  </si>
  <si>
    <t>朗C３</t>
    <rPh sb="0" eb="1">
      <t>ロウ</t>
    </rPh>
    <phoneticPr fontId="4"/>
  </si>
  <si>
    <t>朗A5</t>
    <rPh sb="0" eb="1">
      <t>ロウ</t>
    </rPh>
    <phoneticPr fontId="4"/>
  </si>
  <si>
    <t>アB４</t>
    <phoneticPr fontId="4"/>
  </si>
  <si>
    <t>アB1</t>
    <phoneticPr fontId="4"/>
  </si>
  <si>
    <t>アA4</t>
    <phoneticPr fontId="4"/>
  </si>
  <si>
    <t>朗C5</t>
    <rPh sb="0" eb="1">
      <t>ロウ</t>
    </rPh>
    <phoneticPr fontId="4"/>
  </si>
  <si>
    <t>朗A3</t>
    <rPh sb="0" eb="1">
      <t>ロウ</t>
    </rPh>
    <phoneticPr fontId="4"/>
  </si>
  <si>
    <t>アA3</t>
    <phoneticPr fontId="4"/>
  </si>
  <si>
    <t>アA1</t>
    <phoneticPr fontId="4"/>
  </si>
  <si>
    <t>アB3</t>
    <phoneticPr fontId="4"/>
  </si>
  <si>
    <t>朗C2</t>
    <rPh sb="0" eb="1">
      <t>ロウ</t>
    </rPh>
    <phoneticPr fontId="4"/>
  </si>
  <si>
    <t>部員登録名簿に前大会までの成績と演順を追加</t>
    <rPh sb="0" eb="2">
      <t>ブイン</t>
    </rPh>
    <rPh sb="2" eb="4">
      <t>トウロク</t>
    </rPh>
    <rPh sb="4" eb="6">
      <t>メイボ</t>
    </rPh>
    <rPh sb="7" eb="8">
      <t>マエ</t>
    </rPh>
    <rPh sb="8" eb="10">
      <t>タイカイ</t>
    </rPh>
    <rPh sb="13" eb="15">
      <t>セイセキ</t>
    </rPh>
    <rPh sb="16" eb="17">
      <t>エン</t>
    </rPh>
    <rPh sb="17" eb="18">
      <t>ジュン</t>
    </rPh>
    <rPh sb="19" eb="21">
      <t>ツイカ</t>
    </rPh>
    <phoneticPr fontId="4"/>
  </si>
  <si>
    <t>V1、V2、Ⅵ１、Ⅵ２に全大会までの生成と演順を反映関数を追加</t>
    <rPh sb="12" eb="15">
      <t>ゼンタイカイ</t>
    </rPh>
    <rPh sb="18" eb="20">
      <t>セイセイ</t>
    </rPh>
    <rPh sb="21" eb="23">
      <t>エンジュン</t>
    </rPh>
    <rPh sb="24" eb="26">
      <t>ハンエイ</t>
    </rPh>
    <rPh sb="26" eb="28">
      <t>カンスウ</t>
    </rPh>
    <rPh sb="29" eb="31">
      <t>ツイカ</t>
    </rPh>
    <phoneticPr fontId="4"/>
  </si>
  <si>
    <t>入力を選択（クリック）</t>
    <rPh sb="0" eb="2">
      <t>ニュウリョク</t>
    </rPh>
    <rPh sb="3" eb="5">
      <t>センタク</t>
    </rPh>
    <phoneticPr fontId="4"/>
  </si>
  <si>
    <t>入力を選択（クリック）</t>
    <phoneticPr fontId="4"/>
  </si>
  <si>
    <t>入力を選択（クリック）</t>
  </si>
  <si>
    <t>担当専門委員には、別途派遣依頼文書を発行</t>
    <rPh sb="0" eb="6">
      <t>タントウセンモンイイン</t>
    </rPh>
    <rPh sb="9" eb="11">
      <t>ベット</t>
    </rPh>
    <rPh sb="11" eb="17">
      <t>ハケンイライブンショ</t>
    </rPh>
    <rPh sb="18" eb="20">
      <t>ハッコウ</t>
    </rPh>
    <phoneticPr fontId="4"/>
  </si>
  <si>
    <t>6月10日（水）午後の準備</t>
    <rPh sb="1" eb="2">
      <t>ガツ</t>
    </rPh>
    <rPh sb="6" eb="7">
      <t>スイ</t>
    </rPh>
    <rPh sb="8" eb="10">
      <t>ゴゴ</t>
    </rPh>
    <phoneticPr fontId="4"/>
  </si>
  <si>
    <t>◆専門部より大会３日間の派遣依頼文書を発行します。
【顧問総会での確認事項】
・放送部の全顧問は、放送専門部が行う大会などの運営に協力
・担当校の正顧問・副顧問などすべての放送部顧問は原則として前日準備・１日目・２日目の３日間、大会運営に協力</t>
    <phoneticPr fontId="4"/>
  </si>
  <si>
    <r>
      <rPr>
        <sz val="8"/>
        <color rgb="FFFF0000"/>
        <rFont val="UD デジタル 教科書体 NK-R"/>
        <family val="1"/>
        <charset val="128"/>
      </rPr>
      <t>◆専門部より大会３日間の派遣依頼文書を発行します。</t>
    </r>
    <r>
      <rPr>
        <sz val="8"/>
        <rFont val="UD デジタル 教科書体 NK-R"/>
        <family val="1"/>
        <charset val="128"/>
      </rPr>
      <t xml:space="preserve">
【顧問総会での確認事項】
・放送部の全顧問は、放送専門部が行う大会などの運営に協力
・担当校の正顧問・副顧問などすべての放送部顧問は原則として前日準備・１日目・２日目の３日間、大会運営に協力</t>
    </r>
    <phoneticPr fontId="4"/>
  </si>
  <si>
    <r>
      <t>(5)　申込ファイル送信後の不参加（辞退）がある場合は、申込用紙の該当箇所を</t>
    </r>
    <r>
      <rPr>
        <u/>
        <sz val="10"/>
        <color rgb="FFFF0000"/>
        <rFont val="UD デジタル 教科書体 NK-R"/>
        <family val="1"/>
        <charset val="128"/>
      </rPr>
      <t>朱書きの二重線で削除</t>
    </r>
    <r>
      <rPr>
        <sz val="10"/>
        <color theme="1"/>
        <rFont val="UD デジタル 教科書体 NK-R"/>
        <family val="1"/>
        <charset val="128"/>
      </rPr>
      <t>した上で</t>
    </r>
    <r>
      <rPr>
        <u/>
        <sz val="10"/>
        <color rgb="FFFF0000"/>
        <rFont val="UD デジタル 教科書体 NK-R"/>
        <family val="1"/>
        <charset val="128"/>
      </rPr>
      <t xml:space="preserve">
</t>
    </r>
    <r>
      <rPr>
        <sz val="10"/>
        <color rgb="FFFF0000"/>
        <rFont val="UD デジタル 教科書体 NK-R"/>
        <family val="1"/>
        <charset val="128"/>
      </rPr>
      <t>　　</t>
    </r>
    <r>
      <rPr>
        <sz val="10"/>
        <color theme="1"/>
        <rFont val="UD デジタル 教科書体 NK-R"/>
        <family val="1"/>
        <charset val="128"/>
      </rPr>
      <t>　　送付してください。</t>
    </r>
    <rPh sb="4" eb="6">
      <t>モウシコミ</t>
    </rPh>
    <rPh sb="10" eb="13">
      <t>ソウシンゴ</t>
    </rPh>
    <rPh sb="28" eb="30">
      <t>モウシコミ</t>
    </rPh>
    <rPh sb="30" eb="32">
      <t>ヨウシ</t>
    </rPh>
    <rPh sb="33" eb="35">
      <t>ガイトウ</t>
    </rPh>
    <rPh sb="35" eb="37">
      <t>カショ</t>
    </rPh>
    <rPh sb="38" eb="40">
      <t>シュガ</t>
    </rPh>
    <rPh sb="42" eb="45">
      <t>ニジュウセン</t>
    </rPh>
    <rPh sb="46" eb="48">
      <t>サクジョ</t>
    </rPh>
    <rPh sb="57" eb="59">
      <t>ソウフ</t>
    </rPh>
    <phoneticPr fontId="4"/>
  </si>
  <si>
    <t>４　緊急時の対応
　　大会期間中（移動時や上位大会を含む）、自校の顧問に代わって、他校の顧問などが医療機関との調整のために、生徒や保護者と連絡を取ることがある。</t>
    <rPh sb="2" eb="5">
      <t>キンキュウジ</t>
    </rPh>
    <rPh sb="6" eb="8">
      <t>タイオウ</t>
    </rPh>
    <rPh sb="11" eb="16">
      <t>タイカイキカンチュウ</t>
    </rPh>
    <rPh sb="17" eb="20">
      <t>イドウジ</t>
    </rPh>
    <rPh sb="21" eb="25">
      <t>ジョウイタイカイ</t>
    </rPh>
    <rPh sb="26" eb="27">
      <t>フク</t>
    </rPh>
    <rPh sb="30" eb="31">
      <t>ジ</t>
    </rPh>
    <rPh sb="33" eb="35">
      <t>コモン</t>
    </rPh>
    <rPh sb="36" eb="37">
      <t>カ</t>
    </rPh>
    <rPh sb="41" eb="43">
      <t>タコウ</t>
    </rPh>
    <rPh sb="44" eb="46">
      <t>コモン</t>
    </rPh>
    <rPh sb="49" eb="53">
      <t>イリョウキカン</t>
    </rPh>
    <rPh sb="55" eb="57">
      <t>チョウセイ</t>
    </rPh>
    <rPh sb="62" eb="64">
      <t>セイト</t>
    </rPh>
    <rPh sb="65" eb="68">
      <t>ホゴシャ</t>
    </rPh>
    <rPh sb="69" eb="71">
      <t>レンラク</t>
    </rPh>
    <rPh sb="72" eb="73">
      <t>ト</t>
    </rPh>
    <phoneticPr fontId="4"/>
  </si>
  <si>
    <t>郵送する際に、必ず同封してください。</t>
    <phoneticPr fontId="4"/>
  </si>
  <si>
    <t>コンテスト</t>
    <phoneticPr fontId="4"/>
  </si>
  <si>
    <t>大会</t>
    <rPh sb="0" eb="2">
      <t>タイカイ</t>
    </rPh>
    <phoneticPr fontId="1"/>
  </si>
  <si>
    <t>コンテスト</t>
    <phoneticPr fontId="1"/>
  </si>
  <si>
    <t>申込ファイル名→</t>
    <phoneticPr fontId="4"/>
  </si>
  <si>
    <t>第49回宮崎県高等学校新人放送コンテスト
第48回九州高校放送コンテスト宮崎県予選
第10回全九州高等学校総合文化祭福岡大会　宮崎県予選
第51回全国高等学校総合文化祭 放送部門
AM部門・VM部門 宮崎県予選
参加申込及び部顧問（運営委員）の動静調査の入力</t>
    <rPh sb="0" eb="1">
      <t>ダイ</t>
    </rPh>
    <rPh sb="3" eb="4">
      <t>カイ</t>
    </rPh>
    <rPh sb="4" eb="6">
      <t>ミヤザキ</t>
    </rPh>
    <rPh sb="21" eb="22">
      <t>ダイ</t>
    </rPh>
    <rPh sb="24" eb="25">
      <t>カイ</t>
    </rPh>
    <rPh sb="25" eb="27">
      <t>キュウシュウ</t>
    </rPh>
    <rPh sb="27" eb="29">
      <t>コウコウ</t>
    </rPh>
    <rPh sb="29" eb="31">
      <t>ホウソウ</t>
    </rPh>
    <rPh sb="36" eb="39">
      <t>ミヤザキケン</t>
    </rPh>
    <rPh sb="39" eb="41">
      <t>ヨセン</t>
    </rPh>
    <rPh sb="42" eb="43">
      <t>ダイ</t>
    </rPh>
    <rPh sb="46" eb="47">
      <t>ゼン</t>
    </rPh>
    <rPh sb="49" eb="51">
      <t>コウトウ</t>
    </rPh>
    <rPh sb="51" eb="53">
      <t>ガッコウ</t>
    </rPh>
    <rPh sb="53" eb="55">
      <t>ソウゴウ</t>
    </rPh>
    <rPh sb="55" eb="58">
      <t>ブンカサイ</t>
    </rPh>
    <rPh sb="58" eb="60">
      <t>フクオカ</t>
    </rPh>
    <rPh sb="60" eb="62">
      <t>タイカイ</t>
    </rPh>
    <rPh sb="63" eb="66">
      <t>ミヤザキケン</t>
    </rPh>
    <rPh sb="66" eb="68">
      <t>ヨセン</t>
    </rPh>
    <phoneticPr fontId="1"/>
  </si>
  <si>
    <t>放送専門部からの
派遣依頼文書</t>
    <rPh sb="0" eb="2">
      <t>ホウソウ</t>
    </rPh>
    <rPh sb="2" eb="4">
      <t>センモン</t>
    </rPh>
    <rPh sb="4" eb="5">
      <t>ブ</t>
    </rPh>
    <rPh sb="9" eb="11">
      <t>ハケン</t>
    </rPh>
    <rPh sb="11" eb="13">
      <t>イライ</t>
    </rPh>
    <rPh sb="13" eb="15">
      <t>ブンショ</t>
    </rPh>
    <phoneticPr fontId="4"/>
  </si>
  <si>
    <t>第48回宮崎県高等学校総合文化祭 放送部門
第51回全国高等学校総合文化祭富山大会 放送部門
アナウンス部門・朗読部門　宮崎県予選</t>
    <rPh sb="22" eb="23">
      <t>ダイ</t>
    </rPh>
    <rPh sb="25" eb="26">
      <t>カイ</t>
    </rPh>
    <rPh sb="26" eb="28">
      <t>ゼンコク</t>
    </rPh>
    <rPh sb="28" eb="30">
      <t>コウトウ</t>
    </rPh>
    <rPh sb="30" eb="32">
      <t>ガッコウ</t>
    </rPh>
    <rPh sb="32" eb="34">
      <t>ソウゴウ</t>
    </rPh>
    <rPh sb="34" eb="37">
      <t>ブンカサイ</t>
    </rPh>
    <rPh sb="37" eb="39">
      <t>トヤマ</t>
    </rPh>
    <rPh sb="39" eb="41">
      <t>タイカイ</t>
    </rPh>
    <rPh sb="42" eb="44">
      <t>ホウソウ</t>
    </rPh>
    <rPh sb="44" eb="46">
      <t>ブモン</t>
    </rPh>
    <phoneticPr fontId="1"/>
  </si>
  <si>
    <t>　　　　【顧問総会での確認事項】
　　　　放送部の全顧問は、放送専門部が行う大会などの運営に協力
　　　　担当校の正顧問・副顧問などすべての放送部顧問は
　　　　原則として前日準備・１日目・２日目の３日間、大会運営に協力</t>
    <rPh sb="21" eb="24">
      <t>ホウソウブ</t>
    </rPh>
    <rPh sb="30" eb="32">
      <t>ホウソウ</t>
    </rPh>
    <rPh sb="32" eb="35">
      <t>センモンブ</t>
    </rPh>
    <rPh sb="36" eb="37">
      <t>オコナ</t>
    </rPh>
    <rPh sb="53" eb="56">
      <t>タントウコウ</t>
    </rPh>
    <rPh sb="57" eb="58">
      <t>セイ</t>
    </rPh>
    <rPh sb="58" eb="60">
      <t>コモン</t>
    </rPh>
    <rPh sb="61" eb="62">
      <t>フク</t>
    </rPh>
    <rPh sb="62" eb="64">
      <t>コモン</t>
    </rPh>
    <rPh sb="70" eb="73">
      <t>ホウソウブ</t>
    </rPh>
    <rPh sb="73" eb="75">
      <t>コモン</t>
    </rPh>
    <rPh sb="81" eb="83">
      <t>ゲンソク</t>
    </rPh>
    <rPh sb="86" eb="88">
      <t>ゼンジツ</t>
    </rPh>
    <rPh sb="88" eb="90">
      <t>ジュンビ</t>
    </rPh>
    <rPh sb="92" eb="94">
      <t>ニチメ</t>
    </rPh>
    <rPh sb="96" eb="98">
      <t>ニチメ</t>
    </rPh>
    <rPh sb="100" eb="102">
      <t>ニチカン</t>
    </rPh>
    <rPh sb="103" eb="105">
      <t>タイカイ</t>
    </rPh>
    <rPh sb="105" eb="107">
      <t>ウンエイ</t>
    </rPh>
    <rPh sb="108" eb="110">
      <t>キョウリョク</t>
    </rPh>
    <phoneticPr fontId="4"/>
  </si>
  <si>
    <t>△都合で不在（備考欄に記載）</t>
    <rPh sb="1" eb="3">
      <t>ツゴウ</t>
    </rPh>
    <rPh sb="4" eb="6">
      <t>フザイ</t>
    </rPh>
    <rPh sb="7" eb="10">
      <t>ビコウラン</t>
    </rPh>
    <rPh sb="11" eb="13">
      <t>キサイ</t>
    </rPh>
    <phoneticPr fontId="4"/>
  </si>
  <si>
    <t>〇出席または、番組部門審査担当で免除</t>
    <rPh sb="1" eb="3">
      <t>シュッセキ</t>
    </rPh>
    <rPh sb="16" eb="18">
      <t>メンジョ</t>
    </rPh>
    <phoneticPr fontId="3"/>
  </si>
  <si>
    <t>①引率で大会参加予定</t>
    <rPh sb="1" eb="3">
      <t>インソツ</t>
    </rPh>
    <rPh sb="4" eb="6">
      <t>タイカイ</t>
    </rPh>
    <rPh sb="6" eb="8">
      <t>サンカ</t>
    </rPh>
    <rPh sb="8" eb="10">
      <t>ヨテイ</t>
    </rPh>
    <phoneticPr fontId="3"/>
  </si>
  <si>
    <t>②引率はないが大会参加予定</t>
    <rPh sb="1" eb="3">
      <t>インソツ</t>
    </rPh>
    <rPh sb="7" eb="9">
      <t>タイカイ</t>
    </rPh>
    <rPh sb="9" eb="11">
      <t>サンカ</t>
    </rPh>
    <rPh sb="11" eb="13">
      <t>ヨテイ</t>
    </rPh>
    <phoneticPr fontId="3"/>
  </si>
  <si>
    <t>②すべてオンラインで審査参加</t>
    <rPh sb="10" eb="12">
      <t>シンサ</t>
    </rPh>
    <rPh sb="12" eb="14">
      <t>サンカ</t>
    </rPh>
    <phoneticPr fontId="4"/>
  </si>
  <si>
    <t>①6月6日(土)の合同審査に参加（一部オンライン審査を含む）</t>
    <rPh sb="2" eb="3">
      <t>ガツ</t>
    </rPh>
    <rPh sb="4" eb="5">
      <t>ニチ</t>
    </rPh>
    <rPh sb="6" eb="7">
      <t>ド</t>
    </rPh>
    <rPh sb="9" eb="13">
      <t>ゴウドウシンサ</t>
    </rPh>
    <rPh sb="14" eb="16">
      <t>サンカ</t>
    </rPh>
    <rPh sb="17" eb="19">
      <t>イチブ</t>
    </rPh>
    <rPh sb="24" eb="26">
      <t>シンサ</t>
    </rPh>
    <rPh sb="27" eb="28">
      <t>フク</t>
    </rPh>
    <phoneticPr fontId="4"/>
  </si>
  <si>
    <t>×参加できない（理由を備考欄に）</t>
    <rPh sb="1" eb="3">
      <t>サンカ</t>
    </rPh>
    <rPh sb="8" eb="10">
      <t>リユウ</t>
    </rPh>
    <rPh sb="11" eb="14">
      <t>ビコウラン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</si>
</sst>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00"/>
    <numFmt numFmtId="177" formatCode="[$-411]ggge&quot;年&quot;m&quot;月&quot;d&quot;日&quot;;@"/>
    <numFmt numFmtId="178" formatCode="##0&quot;作品&quot;"/>
    <numFmt numFmtId="179" formatCode="##0&quot;人&quot;"/>
    <numFmt numFmtId="180" formatCode="m&quot;月&quot;d&quot;日&quot;;@"/>
    <numFmt numFmtId="181" formatCode="[$-F800]dddd\,\ mmmm\ dd\,\ yyyy"/>
    <numFmt numFmtId="182" formatCode="##0&quot;エントリー&quot;"/>
    <numFmt numFmtId="183" formatCode="0#####"/>
    <numFmt numFmtId="184" formatCode="##0&quot;円&quot;"/>
  </numFmts>
  <fonts count="97">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HGPｺﾞｼｯｸM"/>
      <family val="3"/>
      <charset val="128"/>
    </font>
    <font>
      <sz val="6"/>
      <name val="ＭＳ Ｐゴシック"/>
      <family val="3"/>
      <charset val="128"/>
    </font>
    <font>
      <b/>
      <sz val="12"/>
      <color indexed="81"/>
      <name val="ＭＳ Ｐゴシック"/>
      <family val="3"/>
      <charset val="128"/>
    </font>
    <font>
      <b/>
      <u/>
      <sz val="12"/>
      <color indexed="81"/>
      <name val="ＭＳ Ｐゴシック"/>
      <family val="3"/>
      <charset val="128"/>
    </font>
    <font>
      <sz val="9"/>
      <name val="HGPｺﾞｼｯｸM"/>
      <family val="3"/>
      <charset val="128"/>
    </font>
    <font>
      <b/>
      <sz val="9"/>
      <color indexed="81"/>
      <name val="ＭＳ Ｐゴシック"/>
      <family val="3"/>
      <charset val="128"/>
    </font>
    <font>
      <sz val="9"/>
      <color indexed="81"/>
      <name val="ＭＳ Ｐゴシック"/>
      <family val="3"/>
      <charset val="128"/>
    </font>
    <font>
      <sz val="9"/>
      <color theme="0" tint="-4.9989318521683403E-2"/>
      <name val="UD デジタル 教科書体 NK-R"/>
      <family val="1"/>
      <charset val="128"/>
    </font>
    <font>
      <b/>
      <sz val="12"/>
      <name val="UD デジタル 教科書体 NK-R"/>
      <family val="1"/>
      <charset val="128"/>
    </font>
    <font>
      <sz val="11"/>
      <color theme="1"/>
      <name val="UD デジタル 教科書体 NK-R"/>
      <family val="1"/>
      <charset val="128"/>
    </font>
    <font>
      <b/>
      <sz val="12"/>
      <color theme="1"/>
      <name val="UD デジタル 教科書体 NK-R"/>
      <family val="1"/>
      <charset val="128"/>
    </font>
    <font>
      <sz val="11"/>
      <name val="UD デジタル 教科書体 NK-R"/>
      <family val="1"/>
      <charset val="128"/>
    </font>
    <font>
      <sz val="12"/>
      <color theme="0"/>
      <name val="UD デジタル 教科書体 NK-R"/>
      <family val="1"/>
      <charset val="128"/>
    </font>
    <font>
      <sz val="11"/>
      <color theme="0"/>
      <name val="UD デジタル 教科書体 NK-R"/>
      <family val="1"/>
      <charset val="128"/>
    </font>
    <font>
      <sz val="9"/>
      <name val="UD デジタル 教科書体 NK-R"/>
      <family val="1"/>
      <charset val="128"/>
    </font>
    <font>
      <sz val="6"/>
      <name val="UD デジタル 教科書体 NK-R"/>
      <family val="1"/>
      <charset val="128"/>
    </font>
    <font>
      <sz val="12"/>
      <name val="UD デジタル 教科書体 NK-R"/>
      <family val="1"/>
      <charset val="128"/>
    </font>
    <font>
      <sz val="12"/>
      <color theme="1"/>
      <name val="UD デジタル 教科書体 NK-R"/>
      <family val="1"/>
      <charset val="128"/>
    </font>
    <font>
      <sz val="9"/>
      <color rgb="FFFF0000"/>
      <name val="UD デジタル 教科書体 NK-R"/>
      <family val="1"/>
      <charset val="128"/>
    </font>
    <font>
      <sz val="10"/>
      <color theme="1"/>
      <name val="UD デジタル 教科書体 NK-R"/>
      <family val="1"/>
      <charset val="128"/>
    </font>
    <font>
      <b/>
      <sz val="14"/>
      <name val="UD デジタル 教科書体 NK-R"/>
      <family val="1"/>
      <charset val="128"/>
    </font>
    <font>
      <b/>
      <u/>
      <sz val="11"/>
      <color rgb="FFFF0000"/>
      <name val="UD デジタル 教科書体 NK-R"/>
      <family val="1"/>
      <charset val="128"/>
    </font>
    <font>
      <sz val="9"/>
      <color theme="0"/>
      <name val="UD デジタル 教科書体 NK-R"/>
      <family val="1"/>
      <charset val="128"/>
    </font>
    <font>
      <sz val="10"/>
      <color theme="0"/>
      <name val="UD デジタル 教科書体 NK-R"/>
      <family val="1"/>
      <charset val="128"/>
    </font>
    <font>
      <b/>
      <sz val="6"/>
      <name val="UD デジタル 教科書体 NK-R"/>
      <family val="1"/>
      <charset val="128"/>
    </font>
    <font>
      <sz val="8"/>
      <name val="UD デジタル 教科書体 NK-R"/>
      <family val="1"/>
      <charset val="128"/>
    </font>
    <font>
      <sz val="14"/>
      <name val="UD デジタル 教科書体 NK-R"/>
      <family val="1"/>
      <charset val="128"/>
    </font>
    <font>
      <sz val="9"/>
      <color theme="1"/>
      <name val="UD デジタル 教科書体 NK-R"/>
      <family val="1"/>
      <charset val="128"/>
    </font>
    <font>
      <sz val="10"/>
      <name val="UD デジタル 教科書体 NK-R"/>
      <family val="1"/>
      <charset val="128"/>
    </font>
    <font>
      <sz val="8"/>
      <color theme="1"/>
      <name val="UD デジタル 教科書体 NK-R"/>
      <family val="1"/>
      <charset val="128"/>
    </font>
    <font>
      <sz val="6"/>
      <color theme="1"/>
      <name val="UD デジタル 教科書体 NK-R"/>
      <family val="1"/>
      <charset val="128"/>
    </font>
    <font>
      <b/>
      <sz val="9"/>
      <color theme="1"/>
      <name val="UD デジタル 教科書体 NK-R"/>
      <family val="1"/>
      <charset val="128"/>
    </font>
    <font>
      <b/>
      <sz val="11"/>
      <name val="UD デジタル 教科書体 NK-R"/>
      <family val="1"/>
      <charset val="128"/>
    </font>
    <font>
      <b/>
      <sz val="9"/>
      <name val="UD デジタル 教科書体 NK-R"/>
      <family val="1"/>
      <charset val="128"/>
    </font>
    <font>
      <sz val="8"/>
      <color rgb="FFFF0000"/>
      <name val="UD デジタル 教科書体 NK-R"/>
      <family val="1"/>
      <charset val="128"/>
    </font>
    <font>
      <sz val="12"/>
      <color rgb="FFFF0000"/>
      <name val="UD デジタル 教科書体 NK-R"/>
      <family val="1"/>
      <charset val="128"/>
    </font>
    <font>
      <b/>
      <sz val="11"/>
      <color theme="0"/>
      <name val="UD デジタル 教科書体 NK-R"/>
      <family val="1"/>
      <charset val="128"/>
    </font>
    <font>
      <sz val="12"/>
      <color rgb="FF000000"/>
      <name val="UD デジタル 教科書体 NK-R"/>
      <family val="1"/>
      <charset val="128"/>
    </font>
    <font>
      <sz val="10"/>
      <color rgb="FF000000"/>
      <name val="UD デジタル 教科書体 NK-R"/>
      <family val="1"/>
      <charset val="128"/>
    </font>
    <font>
      <u/>
      <sz val="10"/>
      <color rgb="FFFF0000"/>
      <name val="UD デジタル 教科書体 NK-R"/>
      <family val="1"/>
      <charset val="128"/>
    </font>
    <font>
      <sz val="9"/>
      <color rgb="FF000000"/>
      <name val="UD デジタル 教科書体 NK-R"/>
      <family val="1"/>
      <charset val="128"/>
    </font>
    <font>
      <b/>
      <sz val="16"/>
      <name val="UD デジタル 教科書体 NK-R"/>
      <family val="1"/>
      <charset val="128"/>
    </font>
    <font>
      <sz val="8"/>
      <color theme="0"/>
      <name val="UD デジタル 教科書体 NK-R"/>
      <family val="1"/>
      <charset val="128"/>
    </font>
    <font>
      <sz val="6"/>
      <color theme="0"/>
      <name val="UD デジタル 教科書体 NK-R"/>
      <family val="1"/>
      <charset val="128"/>
    </font>
    <font>
      <sz val="10"/>
      <color rgb="FFFF0000"/>
      <name val="UD デジタル 教科書体 NK-R"/>
      <family val="1"/>
      <charset val="128"/>
    </font>
    <font>
      <sz val="18"/>
      <color theme="1"/>
      <name val="UD デジタル 教科書体 NK-R"/>
      <family val="1"/>
      <charset val="128"/>
    </font>
    <font>
      <sz val="11"/>
      <color rgb="FFFF0000"/>
      <name val="UD デジタル 教科書体 NK-R"/>
      <family val="1"/>
      <charset val="128"/>
    </font>
    <font>
      <b/>
      <sz val="12"/>
      <color rgb="FFFF0000"/>
      <name val="UD デジタル 教科書体 NK-R"/>
      <family val="1"/>
      <charset val="128"/>
    </font>
    <font>
      <sz val="14"/>
      <color rgb="FFFF0000"/>
      <name val="UD デジタル 教科書体 NK-R"/>
      <family val="1"/>
      <charset val="128"/>
    </font>
    <font>
      <sz val="12"/>
      <color theme="5"/>
      <name val="UD デジタル 教科書体 NK-R"/>
      <family val="1"/>
      <charset val="128"/>
    </font>
    <font>
      <sz val="10.5"/>
      <color rgb="FF000000"/>
      <name val="UD デジタル 教科書体 NK-R"/>
      <family val="1"/>
      <charset val="128"/>
    </font>
    <font>
      <sz val="16"/>
      <color rgb="FFFF0000"/>
      <name val="UD デジタル 教科書体 NK-R"/>
      <family val="1"/>
      <charset val="128"/>
    </font>
    <font>
      <sz val="14"/>
      <color theme="1"/>
      <name val="UD デジタル 教科書体 NK-R"/>
      <family val="1"/>
      <charset val="128"/>
    </font>
    <font>
      <sz val="11"/>
      <color theme="0" tint="-0.14999847407452621"/>
      <name val="UD デジタル 教科書体 NK-R"/>
      <family val="1"/>
      <charset val="128"/>
    </font>
    <font>
      <b/>
      <sz val="8"/>
      <color rgb="FFFF0000"/>
      <name val="UD デジタル 教科書体 NK-R"/>
      <family val="1"/>
      <charset val="128"/>
    </font>
    <font>
      <sz val="11"/>
      <color theme="0" tint="-0.34998626667073579"/>
      <name val="UD デジタル 教科書体 NK-R"/>
      <family val="1"/>
      <charset val="128"/>
    </font>
    <font>
      <sz val="12"/>
      <color theme="0" tint="-0.34998626667073579"/>
      <name val="UD デジタル 教科書体 NK-R"/>
      <family val="1"/>
      <charset val="128"/>
    </font>
    <font>
      <sz val="6"/>
      <color rgb="FFFF0000"/>
      <name val="UD デジタル 教科書体 NK-R"/>
      <family val="1"/>
      <charset val="128"/>
    </font>
    <font>
      <b/>
      <sz val="12"/>
      <color indexed="10"/>
      <name val="UD デジタル 教科書体 NK-R"/>
      <family val="1"/>
      <charset val="128"/>
    </font>
    <font>
      <sz val="16"/>
      <color theme="0"/>
      <name val="UD デジタル 教科書体 NK-R"/>
      <family val="1"/>
      <charset val="128"/>
    </font>
    <font>
      <sz val="16"/>
      <color theme="1"/>
      <name val="UD デジタル 教科書体 NK-R"/>
      <family val="1"/>
      <charset val="128"/>
    </font>
    <font>
      <sz val="11"/>
      <color theme="1"/>
      <name val="ＭＳ Ｐゴシック"/>
      <family val="2"/>
      <scheme val="minor"/>
    </font>
    <font>
      <sz val="11"/>
      <color theme="0" tint="-0.34998626667073579"/>
      <name val="ＭＳ Ｐゴシック"/>
      <family val="2"/>
      <charset val="128"/>
      <scheme val="minor"/>
    </font>
    <font>
      <sz val="10"/>
      <color theme="0" tint="-0.34998626667073579"/>
      <name val="UD デジタル 教科書体 NK-R"/>
      <family val="1"/>
      <charset val="128"/>
    </font>
    <font>
      <sz val="9"/>
      <color theme="0" tint="-0.34998626667073579"/>
      <name val="UD デジタル 教科書体 NK-R"/>
      <family val="1"/>
      <charset val="128"/>
    </font>
    <font>
      <sz val="8"/>
      <color theme="0" tint="-0.34998626667073579"/>
      <name val="UD デジタル 教科書体 NK-R"/>
      <family val="1"/>
      <charset val="128"/>
    </font>
    <font>
      <b/>
      <sz val="14"/>
      <color rgb="FFFF0000"/>
      <name val="UD デジタル 教科書体 NK-R"/>
      <family val="1"/>
      <charset val="128"/>
    </font>
    <font>
      <sz val="11"/>
      <color theme="1"/>
      <name val="UD Digi Kyokasho NK-R"/>
      <family val="1"/>
      <charset val="128"/>
    </font>
    <font>
      <sz val="14"/>
      <color theme="1"/>
      <name val="UD Digi Kyokasho NK-R"/>
      <family val="1"/>
      <charset val="128"/>
    </font>
    <font>
      <sz val="11"/>
      <color theme="0"/>
      <name val="UD Digi Kyokasho NK-R"/>
      <family val="1"/>
      <charset val="128"/>
    </font>
    <font>
      <sz val="8"/>
      <color theme="1"/>
      <name val="UD Digi Kyokasho NK-R"/>
      <family val="1"/>
      <charset val="128"/>
    </font>
    <font>
      <sz val="11"/>
      <color rgb="FFFF0000"/>
      <name val="UD Digi Kyokasho NK-R"/>
      <family val="1"/>
      <charset val="128"/>
    </font>
    <font>
      <sz val="9"/>
      <name val="UD Digi Kyokasho NK-R"/>
      <family val="1"/>
      <charset val="128"/>
    </font>
    <font>
      <sz val="11"/>
      <name val="UD Digi Kyokasho NK-R"/>
      <family val="1"/>
      <charset val="128"/>
    </font>
    <font>
      <sz val="9"/>
      <color theme="1"/>
      <name val="UD Digi Kyokasho NK-R"/>
      <family val="1"/>
      <charset val="128"/>
    </font>
    <font>
      <b/>
      <sz val="14"/>
      <color rgb="FFFF0000"/>
      <name val="UD Digi Kyokasho NK-R"/>
      <family val="1"/>
      <charset val="128"/>
    </font>
    <font>
      <sz val="10"/>
      <color theme="1"/>
      <name val="UD Digi Kyokasho NK-R"/>
      <family val="1"/>
      <charset val="128"/>
    </font>
    <font>
      <b/>
      <sz val="10"/>
      <color rgb="FFFF0000"/>
      <name val="Yu Gothic UI Semilight"/>
      <family val="3"/>
      <charset val="128"/>
    </font>
    <font>
      <b/>
      <sz val="11"/>
      <color rgb="FFFF0000"/>
      <name val="UD デジタル 教科書体 NK-R"/>
      <family val="1"/>
      <charset val="128"/>
    </font>
    <font>
      <b/>
      <sz val="10"/>
      <color rgb="FFFF0000"/>
      <name val="UD デジタル 教科書体 NK-R"/>
      <family val="1"/>
      <charset val="128"/>
    </font>
    <font>
      <b/>
      <sz val="10"/>
      <color indexed="81"/>
      <name val="UD デジタル 教科書体 NK-R"/>
      <family val="1"/>
      <charset val="128"/>
    </font>
    <font>
      <u/>
      <sz val="9"/>
      <color rgb="FFFF0000"/>
      <name val="UD デジタル 教科書体 NK-R"/>
      <family val="1"/>
      <charset val="128"/>
    </font>
    <font>
      <b/>
      <u/>
      <sz val="10"/>
      <color rgb="FFFF0000"/>
      <name val="UD デジタル 教科書体 NK-R"/>
      <family val="1"/>
      <charset val="128"/>
    </font>
    <font>
      <b/>
      <sz val="12"/>
      <color theme="0"/>
      <name val="UD デジタル 教科書体 NK-R"/>
      <family val="1"/>
      <charset val="128"/>
    </font>
    <font>
      <sz val="11"/>
      <color theme="0" tint="-0.249977111117893"/>
      <name val="UD デジタル 教科書体 NK-R"/>
      <family val="1"/>
      <charset val="128"/>
    </font>
    <font>
      <sz val="12"/>
      <color theme="0" tint="-0.249977111117893"/>
      <name val="UD デジタル 教科書体 NK-R"/>
      <family val="1"/>
      <charset val="128"/>
    </font>
    <font>
      <b/>
      <sz val="14"/>
      <color theme="0" tint="-0.34998626667073579"/>
      <name val="UD デジタル 教科書体 NK-R"/>
      <family val="1"/>
      <charset val="128"/>
    </font>
    <font>
      <b/>
      <sz val="12"/>
      <color theme="0" tint="-0.34998626667073579"/>
      <name val="UD デジタル 教科書体 NK-R"/>
      <family val="1"/>
      <charset val="128"/>
    </font>
    <font>
      <b/>
      <sz val="9"/>
      <color theme="0" tint="-0.34998626667073579"/>
      <name val="UD デジタル 教科書体 NK-R"/>
      <family val="1"/>
      <charset val="128"/>
    </font>
    <font>
      <sz val="9"/>
      <color theme="0" tint="-0.14999847407452621"/>
      <name val="UD デジタル 教科書体 NK-R"/>
      <family val="1"/>
      <charset val="128"/>
    </font>
    <font>
      <sz val="7"/>
      <name val="UD デジタル 教科書体 NK-R"/>
      <family val="1"/>
      <charset val="128"/>
    </font>
    <font>
      <sz val="12"/>
      <name val="HG創英角ｺﾞｼｯｸUB"/>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14996795556505021"/>
        <bgColor indexed="64"/>
      </patternFill>
    </fill>
    <fill>
      <gradientFill degree="90">
        <stop position="0">
          <color theme="9" tint="0.40000610370189521"/>
        </stop>
        <stop position="1">
          <color theme="9" tint="0.80001220740379042"/>
        </stop>
      </gradientFill>
    </fill>
    <fill>
      <patternFill patternType="solid">
        <fgColor rgb="FF00B05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9FF66"/>
        <bgColor indexed="64"/>
      </patternFill>
    </fill>
    <fill>
      <patternFill patternType="solid">
        <fgColor theme="7" tint="0.39997558519241921"/>
        <bgColor indexed="64"/>
      </patternFill>
    </fill>
    <fill>
      <patternFill patternType="solid">
        <fgColor rgb="FFFF99FF"/>
        <bgColor indexed="64"/>
      </patternFill>
    </fill>
    <fill>
      <patternFill patternType="solid">
        <fgColor theme="1"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7" tint="0.79998168889431442"/>
        <bgColor indexed="64"/>
      </patternFill>
    </fill>
  </fills>
  <borders count="263">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top/>
      <bottom style="thick">
        <color rgb="FFFF0000"/>
      </bottom>
      <diagonal/>
    </border>
    <border>
      <left/>
      <right/>
      <top/>
      <bottom style="thick">
        <color rgb="FFFF0000"/>
      </bottom>
      <diagonal/>
    </border>
    <border>
      <left style="medium">
        <color rgb="FFFF0000"/>
      </left>
      <right style="medium">
        <color rgb="FFFF0000"/>
      </right>
      <top style="medium">
        <color rgb="FFFF0000"/>
      </top>
      <bottom style="double">
        <color rgb="FFFF0000"/>
      </bottom>
      <diagonal/>
    </border>
    <border>
      <left style="medium">
        <color rgb="FFFF0000"/>
      </left>
      <right/>
      <top/>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right/>
      <top style="medium">
        <color rgb="FFFF0000"/>
      </top>
      <bottom/>
      <diagonal/>
    </border>
    <border>
      <left/>
      <right/>
      <top/>
      <bottom style="medium">
        <color rgb="FFFF0000"/>
      </bottom>
      <diagonal/>
    </border>
    <border>
      <left style="medium">
        <color rgb="FFFF0000"/>
      </left>
      <right/>
      <top style="medium">
        <color rgb="FFFF0000"/>
      </top>
      <bottom/>
      <diagonal/>
    </border>
    <border>
      <left style="medium">
        <color rgb="FFFF0000"/>
      </left>
      <right style="medium">
        <color rgb="FFFF0000"/>
      </right>
      <top/>
      <bottom style="medium">
        <color rgb="FFFF0000"/>
      </bottom>
      <diagonal/>
    </border>
    <border>
      <left style="thin">
        <color theme="1"/>
      </left>
      <right/>
      <top style="thin">
        <color theme="1"/>
      </top>
      <bottom style="thin">
        <color theme="1"/>
      </bottom>
      <diagonal/>
    </border>
    <border>
      <left style="thin">
        <color indexed="64"/>
      </left>
      <right style="thin">
        <color indexed="64"/>
      </right>
      <top style="medium">
        <color rgb="FFFF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rgb="FFFF0000"/>
      </bottom>
      <diagonal/>
    </border>
    <border>
      <left/>
      <right style="thin">
        <color theme="1"/>
      </right>
      <top/>
      <bottom style="thin">
        <color theme="1"/>
      </bottom>
      <diagonal/>
    </border>
    <border>
      <left style="thin">
        <color rgb="FFFF0000"/>
      </left>
      <right style="thin">
        <color rgb="FFFF0000"/>
      </right>
      <top style="thin">
        <color rgb="FFFF0000"/>
      </top>
      <bottom style="thin">
        <color rgb="FFFF0000"/>
      </bottom>
      <diagonal/>
    </border>
    <border>
      <left/>
      <right/>
      <top/>
      <bottom style="medium">
        <color indexed="64"/>
      </bottom>
      <diagonal/>
    </border>
    <border>
      <left style="thin">
        <color rgb="FFFF0000"/>
      </left>
      <right/>
      <top/>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style="medium">
        <color rgb="FF008000"/>
      </left>
      <right/>
      <top/>
      <bottom/>
      <diagonal/>
    </border>
    <border>
      <left style="thin">
        <color indexed="64"/>
      </left>
      <right style="thin">
        <color indexed="64"/>
      </right>
      <top style="thin">
        <color indexed="64"/>
      </top>
      <bottom/>
      <diagonal/>
    </border>
    <border>
      <left style="thin">
        <color indexed="64"/>
      </left>
      <right/>
      <top/>
      <bottom/>
      <diagonal/>
    </border>
    <border>
      <left/>
      <right style="medium">
        <color rgb="FF008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right/>
      <top/>
      <bottom style="thin">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medium">
        <color indexed="64"/>
      </top>
      <bottom/>
      <diagonal/>
    </border>
    <border>
      <left style="dotted">
        <color indexed="64"/>
      </left>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theme="1"/>
      </bottom>
      <diagonal/>
    </border>
    <border>
      <left style="medium">
        <color indexed="64"/>
      </left>
      <right/>
      <top style="thin">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dotted">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tted">
        <color indexed="64"/>
      </top>
      <bottom style="dotted">
        <color indexed="64"/>
      </bottom>
      <diagonal/>
    </border>
    <border>
      <left style="medium">
        <color rgb="FFFF0000"/>
      </left>
      <right style="thin">
        <color theme="1"/>
      </right>
      <top/>
      <bottom style="thin">
        <color theme="1"/>
      </bottom>
      <diagonal/>
    </border>
    <border>
      <left style="thin">
        <color theme="1"/>
      </left>
      <right style="thin">
        <color theme="1"/>
      </right>
      <top/>
      <bottom style="thin">
        <color theme="1"/>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style="thin">
        <color theme="1"/>
      </top>
      <bottom/>
      <diagonal/>
    </border>
    <border>
      <left style="thin">
        <color theme="1"/>
      </left>
      <right style="thin">
        <color theme="1"/>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thin">
        <color theme="1"/>
      </right>
      <top style="dotted">
        <color theme="1"/>
      </top>
      <bottom style="thin">
        <color theme="1"/>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medium">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bottom style="double">
        <color indexed="64"/>
      </bottom>
      <diagonal/>
    </border>
    <border>
      <left style="thin">
        <color indexed="64"/>
      </left>
      <right style="thin">
        <color indexed="64"/>
      </right>
      <top style="thin">
        <color theme="1"/>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dotted">
        <color indexed="64"/>
      </left>
      <right/>
      <top style="medium">
        <color indexed="64"/>
      </top>
      <bottom/>
      <diagonal/>
    </border>
    <border>
      <left style="medium">
        <color rgb="FF008000"/>
      </left>
      <right style="thin">
        <color rgb="FF008000"/>
      </right>
      <top style="medium">
        <color rgb="FF008000"/>
      </top>
      <bottom style="dotted">
        <color rgb="FF008000"/>
      </bottom>
      <diagonal/>
    </border>
    <border>
      <left style="thin">
        <color rgb="FF008000"/>
      </left>
      <right style="thin">
        <color rgb="FF008000"/>
      </right>
      <top style="medium">
        <color rgb="FF008000"/>
      </top>
      <bottom style="dotted">
        <color rgb="FF008000"/>
      </bottom>
      <diagonal/>
    </border>
    <border>
      <left style="thin">
        <color rgb="FF008000"/>
      </left>
      <right style="medium">
        <color rgb="FF008000"/>
      </right>
      <top style="medium">
        <color rgb="FF008000"/>
      </top>
      <bottom style="dotted">
        <color rgb="FF008000"/>
      </bottom>
      <diagonal/>
    </border>
    <border>
      <left style="medium">
        <color rgb="FF008000"/>
      </left>
      <right style="thin">
        <color rgb="FF008000"/>
      </right>
      <top style="dotted">
        <color rgb="FF008000"/>
      </top>
      <bottom style="medium">
        <color rgb="FF008000"/>
      </bottom>
      <diagonal/>
    </border>
    <border>
      <left style="thin">
        <color rgb="FF008000"/>
      </left>
      <right style="thin">
        <color rgb="FF008000"/>
      </right>
      <top style="dotted">
        <color rgb="FF008000"/>
      </top>
      <bottom style="medium">
        <color rgb="FF008000"/>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rgb="FFFF0000"/>
      </left>
      <right style="medium">
        <color rgb="FFFF0000"/>
      </right>
      <top/>
      <bottom/>
      <diagonal/>
    </border>
    <border>
      <left style="medium">
        <color indexed="64"/>
      </left>
      <right style="dotted">
        <color indexed="64"/>
      </right>
      <top style="medium">
        <color indexed="64"/>
      </top>
      <bottom style="medium">
        <color indexed="64"/>
      </bottom>
      <diagonal/>
    </border>
    <border>
      <left/>
      <right/>
      <top style="medium">
        <color rgb="FF008000"/>
      </top>
      <bottom/>
      <diagonal/>
    </border>
    <border>
      <left/>
      <right style="medium">
        <color rgb="FF008000"/>
      </right>
      <top style="medium">
        <color rgb="FF008000"/>
      </top>
      <bottom/>
      <diagonal/>
    </border>
    <border>
      <left style="double">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double">
        <color rgb="FFFF0000"/>
      </left>
      <right/>
      <top style="thin">
        <color rgb="FFFF0000"/>
      </top>
      <bottom style="double">
        <color rgb="FFFF0000"/>
      </bottom>
      <diagonal/>
    </border>
    <border>
      <left/>
      <right/>
      <top style="thin">
        <color rgb="FFFF0000"/>
      </top>
      <bottom style="double">
        <color rgb="FFFF0000"/>
      </bottom>
      <diagonal/>
    </border>
    <border>
      <left/>
      <right style="medium">
        <color rgb="FFFF0000"/>
      </right>
      <top style="thin">
        <color rgb="FFFF0000"/>
      </top>
      <bottom style="double">
        <color rgb="FFFF0000"/>
      </bottom>
      <diagonal/>
    </border>
    <border>
      <left/>
      <right style="medium">
        <color rgb="FF008000"/>
      </right>
      <top style="medium">
        <color theme="7" tint="-0.24994659260841701"/>
      </top>
      <bottom style="dotted">
        <color theme="7" tint="-0.24994659260841701"/>
      </bottom>
      <diagonal/>
    </border>
    <border>
      <left style="medium">
        <color rgb="FFFF0000"/>
      </left>
      <right style="thin">
        <color indexed="64"/>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bottom style="thin">
        <color theme="1"/>
      </bottom>
      <diagonal/>
    </border>
    <border>
      <left style="dotted">
        <color theme="1"/>
      </left>
      <right style="thin">
        <color theme="1"/>
      </right>
      <top style="thin">
        <color theme="1"/>
      </top>
      <bottom style="thin">
        <color theme="1"/>
      </bottom>
      <diagonal/>
    </border>
    <border>
      <left style="thick">
        <color theme="9" tint="-0.499984740745262"/>
      </left>
      <right style="thick">
        <color theme="9" tint="-0.499984740745262"/>
      </right>
      <top/>
      <bottom style="double">
        <color theme="9" tint="-0.499984740745262"/>
      </bottom>
      <diagonal/>
    </border>
    <border>
      <left style="thick">
        <color theme="9" tint="-0.499984740745262"/>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ck">
        <color theme="9" tint="-0.499984740745262"/>
      </left>
      <right style="thick">
        <color theme="9" tint="-0.499984740745262"/>
      </right>
      <top style="double">
        <color theme="9" tint="-0.499984740745262"/>
      </top>
      <bottom style="thick">
        <color theme="9" tint="-0.499984740745262"/>
      </bottom>
      <diagonal/>
    </border>
    <border>
      <left style="medium">
        <color theme="1"/>
      </left>
      <right/>
      <top style="medium">
        <color theme="1"/>
      </top>
      <bottom style="thin">
        <color theme="1"/>
      </bottom>
      <diagonal/>
    </border>
    <border>
      <left style="medium">
        <color theme="1"/>
      </left>
      <right style="dotted">
        <color auto="1"/>
      </right>
      <top style="medium">
        <color theme="1"/>
      </top>
      <bottom style="thin">
        <color theme="1"/>
      </bottom>
      <diagonal/>
    </border>
    <border>
      <left/>
      <right style="dotted">
        <color theme="1"/>
      </right>
      <top style="medium">
        <color theme="1"/>
      </top>
      <bottom style="thin">
        <color theme="1"/>
      </bottom>
      <diagonal/>
    </border>
    <border>
      <left style="medium">
        <color theme="1"/>
      </left>
      <right/>
      <top style="thin">
        <color theme="1"/>
      </top>
      <bottom style="medium">
        <color rgb="FFFF0000"/>
      </bottom>
      <diagonal/>
    </border>
    <border>
      <left style="medium">
        <color theme="1"/>
      </left>
      <right style="dotted">
        <color auto="1"/>
      </right>
      <top style="thin">
        <color theme="1"/>
      </top>
      <bottom style="medium">
        <color rgb="FFFF0000"/>
      </bottom>
      <diagonal/>
    </border>
    <border>
      <left/>
      <right style="dotted">
        <color theme="1"/>
      </right>
      <top style="thin">
        <color theme="1"/>
      </top>
      <bottom style="medium">
        <color rgb="FFFF0000"/>
      </bottom>
      <diagonal/>
    </border>
    <border>
      <left style="dotted">
        <color auto="1"/>
      </left>
      <right style="medium">
        <color theme="1"/>
      </right>
      <top style="medium">
        <color theme="1"/>
      </top>
      <bottom style="thin">
        <color theme="1"/>
      </bottom>
      <diagonal/>
    </border>
    <border>
      <left style="dotted">
        <color auto="1"/>
      </left>
      <right style="medium">
        <color theme="1"/>
      </right>
      <top style="thin">
        <color theme="1"/>
      </top>
      <bottom style="medium">
        <color auto="1"/>
      </bottom>
      <diagonal/>
    </border>
    <border>
      <left style="mediumDashDot">
        <color theme="5" tint="-0.24994659260841701"/>
      </left>
      <right/>
      <top style="mediumDashDot">
        <color theme="5" tint="-0.24994659260841701"/>
      </top>
      <bottom/>
      <diagonal/>
    </border>
    <border>
      <left/>
      <right/>
      <top style="mediumDashDot">
        <color theme="5" tint="-0.24994659260841701"/>
      </top>
      <bottom/>
      <diagonal/>
    </border>
    <border>
      <left/>
      <right style="mediumDashDot">
        <color theme="5" tint="-0.24994659260841701"/>
      </right>
      <top style="mediumDashDot">
        <color theme="5" tint="-0.24994659260841701"/>
      </top>
      <bottom/>
      <diagonal/>
    </border>
    <border>
      <left style="mediumDashDot">
        <color theme="5" tint="-0.24994659260841701"/>
      </left>
      <right/>
      <top/>
      <bottom/>
      <diagonal/>
    </border>
    <border>
      <left/>
      <right style="mediumDashDot">
        <color theme="5" tint="-0.24994659260841701"/>
      </right>
      <top/>
      <bottom/>
      <diagonal/>
    </border>
    <border>
      <left style="mediumDashDot">
        <color theme="5" tint="-0.24994659260841701"/>
      </left>
      <right/>
      <top/>
      <bottom style="mediumDashDot">
        <color theme="5" tint="-0.24994659260841701"/>
      </bottom>
      <diagonal/>
    </border>
    <border>
      <left/>
      <right/>
      <top/>
      <bottom style="mediumDashDot">
        <color theme="5" tint="-0.24994659260841701"/>
      </bottom>
      <diagonal/>
    </border>
    <border>
      <left/>
      <right style="mediumDashDot">
        <color theme="5" tint="-0.24994659260841701"/>
      </right>
      <top/>
      <bottom style="mediumDashDot">
        <color theme="5" tint="-0.24994659260841701"/>
      </bottom>
      <diagonal/>
    </border>
    <border>
      <left/>
      <right style="thin">
        <color indexed="64"/>
      </right>
      <top style="thin">
        <color theme="1"/>
      </top>
      <bottom style="double">
        <color indexed="64"/>
      </bottom>
      <diagonal/>
    </border>
    <border>
      <left/>
      <right style="thin">
        <color theme="1"/>
      </right>
      <top style="thin">
        <color theme="1"/>
      </top>
      <bottom style="double">
        <color indexed="64"/>
      </bottom>
      <diagonal/>
    </border>
    <border>
      <left/>
      <right/>
      <top style="medium">
        <color indexed="64"/>
      </top>
      <bottom style="thin">
        <color theme="1"/>
      </bottom>
      <diagonal/>
    </border>
    <border>
      <left/>
      <right style="thin">
        <color theme="1"/>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top/>
      <bottom style="thin">
        <color theme="1"/>
      </bottom>
      <diagonal/>
    </border>
    <border>
      <left/>
      <right style="thin">
        <color indexed="64"/>
      </right>
      <top/>
      <bottom style="thin">
        <color theme="1"/>
      </bottom>
      <diagonal/>
    </border>
    <border>
      <left/>
      <right style="dotted">
        <color rgb="FFFF0000"/>
      </right>
      <top style="medium">
        <color rgb="FFFF0000"/>
      </top>
      <bottom style="medium">
        <color rgb="FFFF0000"/>
      </bottom>
      <diagonal/>
    </border>
    <border>
      <left style="thin">
        <color rgb="FF008000"/>
      </left>
      <right/>
      <top style="medium">
        <color rgb="FF008000"/>
      </top>
      <bottom style="dotted">
        <color rgb="FF008000"/>
      </bottom>
      <diagonal/>
    </border>
    <border>
      <left style="thin">
        <color rgb="FF008000"/>
      </left>
      <right style="medium">
        <color rgb="FF008000"/>
      </right>
      <top style="dotted">
        <color rgb="FF008000"/>
      </top>
      <bottom style="medium">
        <color rgb="FF008000"/>
      </bottom>
      <diagonal/>
    </border>
    <border>
      <left style="thin">
        <color indexed="64"/>
      </left>
      <right style="thin">
        <color indexed="64"/>
      </right>
      <top style="dotted">
        <color theme="1"/>
      </top>
      <bottom style="dotted">
        <color theme="1"/>
      </bottom>
      <diagonal/>
    </border>
    <border>
      <left style="thin">
        <color indexed="64"/>
      </left>
      <right style="thin">
        <color theme="1"/>
      </right>
      <top style="dotted">
        <color theme="1"/>
      </top>
      <bottom style="dotted">
        <color theme="1"/>
      </bottom>
      <diagonal/>
    </border>
    <border>
      <left style="medium">
        <color auto="1"/>
      </left>
      <right style="thin">
        <color auto="1"/>
      </right>
      <top style="dotted">
        <color auto="1"/>
      </top>
      <bottom style="dotted">
        <color auto="1"/>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auto="1"/>
      </left>
      <right style="thin">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style="double">
        <color indexed="64"/>
      </bottom>
      <diagonal/>
    </border>
    <border>
      <left style="medium">
        <color rgb="FF008000"/>
      </left>
      <right/>
      <top style="medium">
        <color theme="7" tint="-0.24994659260841701"/>
      </top>
      <bottom style="dotted">
        <color theme="7" tint="-0.24994659260841701"/>
      </bottom>
      <diagonal/>
    </border>
    <border>
      <left style="medium">
        <color rgb="FFFF0000"/>
      </left>
      <right style="medium">
        <color rgb="FFFF0000"/>
      </right>
      <top style="medium">
        <color rgb="FFFF0000"/>
      </top>
      <bottom/>
      <diagonal/>
    </border>
    <border>
      <left style="medium">
        <color rgb="FF008000"/>
      </left>
      <right/>
      <top style="dotted">
        <color theme="7" tint="-0.24994659260841701"/>
      </top>
      <bottom style="medium">
        <color rgb="FF008000"/>
      </bottom>
      <diagonal/>
    </border>
    <border>
      <left/>
      <right style="medium">
        <color rgb="FF008000"/>
      </right>
      <top style="dotted">
        <color theme="7" tint="-0.24994659260841701"/>
      </top>
      <bottom style="medium">
        <color rgb="FF008000"/>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indexed="64"/>
      </left>
      <right/>
      <top style="dotted">
        <color theme="1"/>
      </top>
      <bottom style="dotted">
        <color theme="1"/>
      </bottom>
      <diagonal/>
    </border>
    <border>
      <left style="thin">
        <color theme="1"/>
      </left>
      <right/>
      <top style="dotted">
        <color theme="1"/>
      </top>
      <bottom style="dotted">
        <color theme="1"/>
      </bottom>
      <diagonal/>
    </border>
    <border>
      <left style="thin">
        <color theme="0" tint="-0.499984740745262"/>
      </left>
      <right style="thin">
        <color theme="0" tint="-0.499984740745262"/>
      </right>
      <top style="dotted">
        <color theme="1"/>
      </top>
      <bottom style="dotted">
        <color theme="1"/>
      </bottom>
      <diagonal/>
    </border>
    <border>
      <left style="thin">
        <color theme="0" tint="-0.499984740745262"/>
      </left>
      <right/>
      <top style="dotted">
        <color theme="1"/>
      </top>
      <bottom style="dotted">
        <color theme="1"/>
      </bottom>
      <diagonal/>
    </border>
    <border>
      <left style="thin">
        <color rgb="FF008000"/>
      </left>
      <right/>
      <top style="dotted">
        <color rgb="FF008000"/>
      </top>
      <bottom style="medium">
        <color rgb="FF008000"/>
      </bottom>
      <diagonal/>
    </border>
    <border>
      <left style="thin">
        <color auto="1"/>
      </left>
      <right/>
      <top style="double">
        <color rgb="FFFF0000"/>
      </top>
      <bottom style="medium">
        <color rgb="FFFF0000"/>
      </bottom>
      <diagonal/>
    </border>
    <border>
      <left style="dotted">
        <color indexed="64"/>
      </left>
      <right/>
      <top/>
      <bottom/>
      <diagonal/>
    </border>
    <border>
      <left style="medium">
        <color rgb="FFFF0000"/>
      </left>
      <right/>
      <top style="medium">
        <color auto="1"/>
      </top>
      <bottom/>
      <diagonal/>
    </border>
    <border>
      <left style="medium">
        <color theme="1"/>
      </left>
      <right style="medium">
        <color theme="1"/>
      </right>
      <top/>
      <bottom/>
      <diagonal/>
    </border>
    <border>
      <left/>
      <right/>
      <top style="medium">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medium">
        <color rgb="FFFF0000"/>
      </left>
      <right/>
      <top style="medium">
        <color rgb="FFFF0000"/>
      </top>
      <bottom style="thin">
        <color rgb="FFFF0000"/>
      </bottom>
      <diagonal/>
    </border>
    <border>
      <left style="medium">
        <color rgb="FFFF0000"/>
      </left>
      <right/>
      <top style="thin">
        <color rgb="FFFF0000"/>
      </top>
      <bottom style="medium">
        <color rgb="FFFF0000"/>
      </bottom>
      <diagonal/>
    </border>
    <border>
      <left style="medium">
        <color auto="1"/>
      </left>
      <right/>
      <top/>
      <bottom style="thin">
        <color theme="1"/>
      </bottom>
      <diagonal/>
    </border>
    <border>
      <left style="medium">
        <color auto="1"/>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theme="1"/>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thin">
        <color theme="1"/>
      </right>
      <top/>
      <bottom/>
      <diagonal/>
    </border>
    <border>
      <left/>
      <right/>
      <top style="thin">
        <color rgb="FFFF0000"/>
      </top>
      <bottom style="medium">
        <color rgb="FFFF0000"/>
      </bottom>
      <diagonal/>
    </border>
    <border>
      <left/>
      <right style="medium">
        <color rgb="FFFF0000"/>
      </right>
      <top style="thin">
        <color rgb="FFFF0000"/>
      </top>
      <bottom style="medium">
        <color rgb="FFFF0000"/>
      </bottom>
      <diagonal/>
    </border>
  </borders>
  <cellStyleXfs count="2">
    <xf numFmtId="0" fontId="0" fillId="0" borderId="0">
      <alignment vertical="center"/>
    </xf>
    <xf numFmtId="0" fontId="66" fillId="0" borderId="0"/>
  </cellStyleXfs>
  <cellXfs count="971">
    <xf numFmtId="0" fontId="0" fillId="0" borderId="0" xfId="0">
      <alignment vertical="center"/>
    </xf>
    <xf numFmtId="0" fontId="12" fillId="0" borderId="0" xfId="0" applyFont="1">
      <alignment vertical="center"/>
    </xf>
    <xf numFmtId="0" fontId="14" fillId="0" borderId="0" xfId="0" applyFont="1">
      <alignment vertical="center"/>
    </xf>
    <xf numFmtId="0" fontId="16" fillId="0" borderId="0" xfId="0" applyFont="1">
      <alignment vertical="center"/>
    </xf>
    <xf numFmtId="0" fontId="18" fillId="0" borderId="0" xfId="0" applyFont="1">
      <alignment vertical="center"/>
    </xf>
    <xf numFmtId="0" fontId="16" fillId="2" borderId="0" xfId="0" applyFont="1" applyFill="1">
      <alignment vertical="center"/>
    </xf>
    <xf numFmtId="0" fontId="19" fillId="0" borderId="0" xfId="0" applyFont="1" applyAlignment="1">
      <alignment horizontal="left" vertical="center"/>
    </xf>
    <xf numFmtId="0" fontId="14"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center"/>
    </xf>
    <xf numFmtId="178" fontId="24" fillId="0" borderId="0" xfId="0" applyNumberFormat="1" applyFont="1" applyAlignment="1">
      <alignment vertical="center" wrapText="1"/>
    </xf>
    <xf numFmtId="0" fontId="25" fillId="0" borderId="0" xfId="0" applyFont="1" applyAlignment="1">
      <alignment vertical="top"/>
    </xf>
    <xf numFmtId="0" fontId="26" fillId="0" borderId="0" xfId="0" applyFont="1" applyAlignment="1">
      <alignment horizontal="right" vertical="center"/>
    </xf>
    <xf numFmtId="0" fontId="17" fillId="0" borderId="0" xfId="0" applyFont="1">
      <alignment vertical="center"/>
    </xf>
    <xf numFmtId="0" fontId="16" fillId="2" borderId="0" xfId="0" applyFont="1" applyFill="1" applyAlignment="1">
      <alignment vertical="center" shrinkToFit="1"/>
    </xf>
    <xf numFmtId="0" fontId="24" fillId="0" borderId="0" xfId="0" applyFont="1">
      <alignment vertical="center"/>
    </xf>
    <xf numFmtId="0" fontId="27" fillId="0" borderId="0" xfId="0" applyFont="1">
      <alignment vertical="center"/>
    </xf>
    <xf numFmtId="56" fontId="28" fillId="0" borderId="0" xfId="0" applyNumberFormat="1" applyFont="1">
      <alignment vertical="center"/>
    </xf>
    <xf numFmtId="0" fontId="13" fillId="0" borderId="0" xfId="0" applyFont="1">
      <alignment vertical="center"/>
    </xf>
    <xf numFmtId="0" fontId="14" fillId="0" borderId="0" xfId="0" applyFont="1" applyAlignment="1">
      <alignment horizontal="center"/>
    </xf>
    <xf numFmtId="0" fontId="19" fillId="0" borderId="0" xfId="0" applyFont="1" applyAlignment="1">
      <alignment horizontal="center"/>
    </xf>
    <xf numFmtId="0" fontId="13" fillId="0" borderId="0" xfId="0" applyFont="1" applyAlignment="1">
      <alignment horizontal="center" vertical="center"/>
    </xf>
    <xf numFmtId="0" fontId="17" fillId="0" borderId="0" xfId="0" applyFont="1" applyAlignment="1">
      <alignment vertical="center" wrapText="1"/>
    </xf>
    <xf numFmtId="0" fontId="19" fillId="0" borderId="93" xfId="0" applyFont="1" applyBorder="1" applyAlignment="1">
      <alignment horizontal="center" vertical="center" wrapText="1"/>
    </xf>
    <xf numFmtId="0" fontId="30" fillId="0" borderId="156" xfId="0" applyFont="1" applyBorder="1" applyAlignment="1">
      <alignment horizontal="left" vertical="center" wrapText="1"/>
    </xf>
    <xf numFmtId="0" fontId="30" fillId="0" borderId="156" xfId="0" applyFont="1" applyBorder="1" applyAlignment="1">
      <alignment vertical="center" wrapText="1"/>
    </xf>
    <xf numFmtId="0" fontId="16" fillId="0" borderId="169" xfId="0" applyFont="1" applyBorder="1" applyAlignment="1">
      <alignment horizontal="center" vertical="center" wrapText="1"/>
    </xf>
    <xf numFmtId="0" fontId="15" fillId="0" borderId="0" xfId="0" applyFont="1" applyAlignment="1">
      <alignment horizontal="left" vertical="center"/>
    </xf>
    <xf numFmtId="0" fontId="31" fillId="0" borderId="0" xfId="0" applyFont="1" applyAlignment="1">
      <alignment horizontal="center" vertical="center" wrapText="1"/>
    </xf>
    <xf numFmtId="0" fontId="21" fillId="0" borderId="95" xfId="0" applyFont="1" applyBorder="1">
      <alignment vertical="center"/>
    </xf>
    <xf numFmtId="0" fontId="16" fillId="0" borderId="97" xfId="0" applyFont="1" applyBorder="1" applyAlignment="1"/>
    <xf numFmtId="0" fontId="16" fillId="0" borderId="0" xfId="0" applyFont="1" applyAlignment="1"/>
    <xf numFmtId="0" fontId="32" fillId="0" borderId="0" xfId="0" applyFont="1" applyAlignment="1">
      <alignment horizontal="right" vertical="center" wrapText="1"/>
    </xf>
    <xf numFmtId="0" fontId="33" fillId="0" borderId="50" xfId="0" applyFont="1" applyBorder="1" applyAlignment="1">
      <alignment horizontal="center" vertical="center"/>
    </xf>
    <xf numFmtId="0" fontId="20" fillId="0" borderId="111" xfId="0" applyFont="1" applyBorder="1" applyAlignment="1">
      <alignment horizontal="left" vertical="center" wrapText="1"/>
    </xf>
    <xf numFmtId="0" fontId="20" fillId="0" borderId="111" xfId="0" applyFont="1" applyBorder="1" applyAlignment="1">
      <alignment vertical="center" wrapText="1"/>
    </xf>
    <xf numFmtId="0" fontId="33" fillId="0" borderId="86" xfId="0" applyFont="1" applyBorder="1" applyAlignment="1">
      <alignment horizontal="center" vertical="center"/>
    </xf>
    <xf numFmtId="0" fontId="34" fillId="0" borderId="0" xfId="0" applyFont="1" applyAlignment="1">
      <alignment horizontal="right" vertical="top" wrapText="1"/>
    </xf>
    <xf numFmtId="0" fontId="20" fillId="0" borderId="67" xfId="0" applyFont="1" applyBorder="1" applyAlignment="1">
      <alignment horizontal="left" vertical="center"/>
    </xf>
    <xf numFmtId="0" fontId="29" fillId="0" borderId="109" xfId="0" applyFont="1" applyBorder="1" applyAlignment="1">
      <alignment horizontal="left" vertical="center"/>
    </xf>
    <xf numFmtId="0" fontId="20" fillId="0" borderId="101" xfId="0" applyFont="1" applyBorder="1" applyAlignment="1">
      <alignment horizontal="left" vertical="center"/>
    </xf>
    <xf numFmtId="0" fontId="29" fillId="0" borderId="109" xfId="0" applyFont="1" applyBorder="1">
      <alignment vertical="center"/>
    </xf>
    <xf numFmtId="0" fontId="20" fillId="0" borderId="89" xfId="0" applyFont="1" applyBorder="1" applyAlignment="1">
      <alignment horizontal="left" vertical="center"/>
    </xf>
    <xf numFmtId="0" fontId="32" fillId="0" borderId="0" xfId="0" applyFont="1" applyAlignment="1">
      <alignment horizontal="right" vertical="center"/>
    </xf>
    <xf numFmtId="0" fontId="30" fillId="0" borderId="56" xfId="0" applyFont="1" applyBorder="1" applyAlignment="1">
      <alignment horizontal="left" vertical="center" wrapText="1" shrinkToFit="1"/>
    </xf>
    <xf numFmtId="0" fontId="20" fillId="0" borderId="85" xfId="0" applyFont="1" applyBorder="1" applyAlignment="1">
      <alignment horizontal="left" vertical="center" wrapText="1" shrinkToFit="1"/>
    </xf>
    <xf numFmtId="0" fontId="30" fillId="0" borderId="62" xfId="0" applyFont="1" applyBorder="1" applyAlignment="1">
      <alignment horizontal="left" vertical="center" wrapText="1"/>
    </xf>
    <xf numFmtId="0" fontId="36" fillId="0" borderId="0" xfId="0" applyFont="1" applyAlignment="1">
      <alignment horizontal="right" vertical="center"/>
    </xf>
    <xf numFmtId="0" fontId="20" fillId="0" borderId="68" xfId="0" applyFont="1" applyBorder="1" applyAlignment="1">
      <alignment horizontal="left" vertical="center"/>
    </xf>
    <xf numFmtId="0" fontId="20" fillId="0" borderId="109" xfId="0" applyFont="1" applyBorder="1" applyAlignment="1">
      <alignment horizontal="right" vertical="center"/>
    </xf>
    <xf numFmtId="0" fontId="20" fillId="0" borderId="85" xfId="0" applyFont="1" applyBorder="1" applyAlignment="1">
      <alignment vertical="center" wrapText="1"/>
    </xf>
    <xf numFmtId="0" fontId="20" fillId="0" borderId="68" xfId="0" applyFont="1" applyBorder="1">
      <alignment vertical="center"/>
    </xf>
    <xf numFmtId="0" fontId="21" fillId="0" borderId="47" xfId="0" applyFont="1" applyBorder="1">
      <alignment vertical="center"/>
    </xf>
    <xf numFmtId="0" fontId="36" fillId="0" borderId="0" xfId="0" applyFont="1" applyAlignment="1">
      <alignment horizontal="left" vertical="center"/>
    </xf>
    <xf numFmtId="0" fontId="30" fillId="0" borderId="149" xfId="0" applyFont="1" applyBorder="1">
      <alignment vertical="center"/>
    </xf>
    <xf numFmtId="0" fontId="20" fillId="0" borderId="92" xfId="0" applyFont="1" applyBorder="1" applyAlignment="1">
      <alignment horizontal="right" vertical="center"/>
    </xf>
    <xf numFmtId="0" fontId="20" fillId="0" borderId="101" xfId="0" applyFont="1" applyBorder="1" applyAlignment="1">
      <alignment vertical="top" wrapText="1"/>
    </xf>
    <xf numFmtId="176" fontId="19" fillId="0" borderId="78" xfId="0" applyNumberFormat="1" applyFont="1" applyBorder="1" applyAlignment="1">
      <alignment horizontal="center" vertical="center" wrapText="1"/>
    </xf>
    <xf numFmtId="0" fontId="21" fillId="0" borderId="31" xfId="0" applyFont="1" applyBorder="1">
      <alignment vertical="center"/>
    </xf>
    <xf numFmtId="0" fontId="34" fillId="0" borderId="0" xfId="0" applyFont="1" applyAlignment="1">
      <alignment vertical="top" wrapText="1"/>
    </xf>
    <xf numFmtId="0" fontId="30" fillId="0" borderId="0" xfId="0" applyFont="1" applyAlignment="1">
      <alignment vertical="top" wrapText="1"/>
    </xf>
    <xf numFmtId="0" fontId="38" fillId="0" borderId="0" xfId="0" applyFont="1" applyAlignment="1">
      <alignment horizontal="right" vertical="center"/>
    </xf>
    <xf numFmtId="0" fontId="30" fillId="0" borderId="0" xfId="0" applyFont="1" applyAlignment="1">
      <alignment horizontal="left" vertical="center"/>
    </xf>
    <xf numFmtId="0" fontId="21" fillId="0" borderId="0" xfId="0" applyFont="1" applyAlignment="1">
      <alignment horizontal="center" vertical="center"/>
    </xf>
    <xf numFmtId="0" fontId="38" fillId="0" borderId="0" xfId="0" applyFont="1" applyAlignment="1">
      <alignment horizontal="center" vertical="center"/>
    </xf>
    <xf numFmtId="0" fontId="21" fillId="0" borderId="0" xfId="0" applyFont="1" applyAlignment="1"/>
    <xf numFmtId="0" fontId="24" fillId="10" borderId="36" xfId="0" applyFont="1" applyFill="1" applyBorder="1" applyAlignment="1">
      <alignment horizontal="center"/>
    </xf>
    <xf numFmtId="0" fontId="33" fillId="0" borderId="0" xfId="0" applyFont="1" applyAlignment="1">
      <alignment horizontal="center"/>
    </xf>
    <xf numFmtId="0" fontId="17" fillId="0" borderId="0" xfId="0" applyFont="1" applyAlignment="1"/>
    <xf numFmtId="0" fontId="24" fillId="0" borderId="37" xfId="0" applyFont="1" applyBorder="1" applyAlignment="1">
      <alignment horizontal="center" vertical="center"/>
    </xf>
    <xf numFmtId="0" fontId="33" fillId="0" borderId="0" xfId="0" applyFont="1">
      <alignment vertical="center"/>
    </xf>
    <xf numFmtId="0" fontId="24" fillId="0" borderId="37" xfId="0" applyFont="1" applyBorder="1" applyAlignment="1">
      <alignment horizontal="center" vertical="center" wrapText="1"/>
    </xf>
    <xf numFmtId="0" fontId="24" fillId="11" borderId="159" xfId="0" applyFont="1" applyFill="1" applyBorder="1" applyAlignment="1">
      <alignment horizontal="center" vertical="center" wrapText="1"/>
    </xf>
    <xf numFmtId="0" fontId="24" fillId="11" borderId="160" xfId="0" applyFont="1" applyFill="1" applyBorder="1" applyAlignment="1">
      <alignment horizontal="center" vertical="center" wrapText="1"/>
    </xf>
    <xf numFmtId="0" fontId="24" fillId="0" borderId="0" xfId="0" applyFont="1" applyAlignment="1">
      <alignment vertical="center" wrapText="1"/>
    </xf>
    <xf numFmtId="0" fontId="28" fillId="0" borderId="0" xfId="0" applyFont="1">
      <alignment vertical="center"/>
    </xf>
    <xf numFmtId="0" fontId="33" fillId="2" borderId="0" xfId="0" applyFont="1" applyFill="1">
      <alignment vertical="center"/>
    </xf>
    <xf numFmtId="179" fontId="14" fillId="11" borderId="162" xfId="0" applyNumberFormat="1" applyFont="1" applyFill="1" applyBorder="1" applyAlignment="1">
      <alignment horizontal="center" vertical="center"/>
    </xf>
    <xf numFmtId="178" fontId="14" fillId="11" borderId="163" xfId="0" applyNumberFormat="1" applyFont="1" applyFill="1" applyBorder="1" applyAlignment="1">
      <alignment horizontal="center" vertical="center"/>
    </xf>
    <xf numFmtId="178" fontId="14" fillId="0" borderId="0" xfId="0" applyNumberFormat="1" applyFont="1" applyAlignment="1">
      <alignment horizontal="center" vertical="center"/>
    </xf>
    <xf numFmtId="0" fontId="21" fillId="0" borderId="37" xfId="0" applyFont="1" applyBorder="1">
      <alignment vertical="center"/>
    </xf>
    <xf numFmtId="178" fontId="14" fillId="0" borderId="40" xfId="0" applyNumberFormat="1" applyFont="1" applyBorder="1" applyAlignment="1">
      <alignment horizontal="center" vertical="center"/>
    </xf>
    <xf numFmtId="0" fontId="32" fillId="0" borderId="37" xfId="0" applyFont="1" applyBorder="1">
      <alignment vertical="center"/>
    </xf>
    <xf numFmtId="0" fontId="40" fillId="0" borderId="0" xfId="0" applyFont="1">
      <alignment vertical="center"/>
    </xf>
    <xf numFmtId="0" fontId="21" fillId="0" borderId="0" xfId="0" applyFont="1" applyProtection="1">
      <alignment vertical="center"/>
      <protection locked="0"/>
    </xf>
    <xf numFmtId="0" fontId="22" fillId="0" borderId="37" xfId="0" applyFont="1" applyBorder="1" applyProtection="1">
      <alignment vertical="center"/>
      <protection locked="0"/>
    </xf>
    <xf numFmtId="178" fontId="41" fillId="0" borderId="37" xfId="0" applyNumberFormat="1" applyFont="1" applyBorder="1" applyAlignment="1" applyProtection="1">
      <alignment wrapText="1"/>
      <protection locked="0"/>
    </xf>
    <xf numFmtId="0" fontId="21" fillId="0" borderId="40" xfId="0" applyFont="1" applyBorder="1" applyProtection="1">
      <alignment vertical="center"/>
      <protection locked="0"/>
    </xf>
    <xf numFmtId="0" fontId="21" fillId="17" borderId="0" xfId="0" applyFont="1" applyFill="1">
      <alignment vertical="center"/>
    </xf>
    <xf numFmtId="178" fontId="37" fillId="17" borderId="37" xfId="0" applyNumberFormat="1" applyFont="1" applyFill="1" applyBorder="1" applyAlignment="1">
      <alignment vertical="center" wrapText="1"/>
    </xf>
    <xf numFmtId="0" fontId="19" fillId="17" borderId="37" xfId="0" applyFont="1" applyFill="1" applyBorder="1" applyAlignment="1">
      <alignment vertical="center" wrapText="1"/>
    </xf>
    <xf numFmtId="178" fontId="24" fillId="0" borderId="0" xfId="0" applyNumberFormat="1" applyFont="1" applyAlignment="1">
      <alignment vertical="top" wrapText="1"/>
    </xf>
    <xf numFmtId="178" fontId="24" fillId="0" borderId="40" xfId="0" applyNumberFormat="1" applyFont="1" applyBorder="1" applyAlignment="1">
      <alignment vertical="top" wrapText="1"/>
    </xf>
    <xf numFmtId="0" fontId="38" fillId="17" borderId="37" xfId="0" applyFont="1" applyFill="1" applyBorder="1" applyAlignment="1">
      <alignment vertical="center" wrapText="1"/>
    </xf>
    <xf numFmtId="0" fontId="38" fillId="17" borderId="44" xfId="0" applyFont="1" applyFill="1" applyBorder="1" applyAlignment="1">
      <alignment vertical="center" wrapText="1"/>
    </xf>
    <xf numFmtId="0" fontId="33" fillId="0" borderId="0" xfId="0" applyFont="1" applyAlignment="1">
      <alignment horizontal="center" vertical="center"/>
    </xf>
    <xf numFmtId="0" fontId="24" fillId="0" borderId="0" xfId="0" applyFont="1" applyProtection="1">
      <alignment vertical="center"/>
      <protection locked="0"/>
    </xf>
    <xf numFmtId="0" fontId="30" fillId="0" borderId="0" xfId="0" applyFont="1" applyProtection="1">
      <alignment vertical="center"/>
      <protection locked="0"/>
    </xf>
    <xf numFmtId="0" fontId="21"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9" fillId="0" borderId="0" xfId="0" applyFont="1" applyAlignment="1">
      <alignment horizontal="right" vertical="center"/>
    </xf>
    <xf numFmtId="0" fontId="21" fillId="0" borderId="77" xfId="0" applyFont="1" applyBorder="1" applyAlignment="1" applyProtection="1">
      <alignment horizontal="center" vertical="center"/>
      <protection locked="0"/>
    </xf>
    <xf numFmtId="0" fontId="30" fillId="0" borderId="0" xfId="0" applyFont="1" applyAlignment="1">
      <alignment horizontal="right" vertical="center"/>
    </xf>
    <xf numFmtId="0" fontId="30" fillId="0" borderId="31" xfId="0" applyFont="1" applyBorder="1" applyAlignment="1">
      <alignment horizontal="left" vertical="center"/>
    </xf>
    <xf numFmtId="0" fontId="33" fillId="0" borderId="31" xfId="0" applyFont="1" applyBorder="1" applyAlignment="1">
      <alignment horizontal="center" vertical="center"/>
    </xf>
    <xf numFmtId="0" fontId="14" fillId="4" borderId="0" xfId="0" applyFont="1" applyFill="1">
      <alignment vertical="center"/>
    </xf>
    <xf numFmtId="0" fontId="30" fillId="4" borderId="21" xfId="0" applyFont="1" applyFill="1" applyBorder="1" applyAlignment="1">
      <alignment horizontal="right" vertical="center"/>
    </xf>
    <xf numFmtId="0" fontId="30" fillId="4" borderId="21" xfId="0" applyFont="1" applyFill="1" applyBorder="1" applyAlignment="1">
      <alignment horizontal="left" vertical="center"/>
    </xf>
    <xf numFmtId="0" fontId="42" fillId="4" borderId="0" xfId="0" applyFont="1" applyFill="1">
      <alignment vertical="center"/>
    </xf>
    <xf numFmtId="0" fontId="33" fillId="4" borderId="12" xfId="0" applyFont="1" applyFill="1" applyBorder="1">
      <alignment vertical="center"/>
    </xf>
    <xf numFmtId="0" fontId="21" fillId="4" borderId="0" xfId="0" applyFont="1" applyFill="1" applyAlignment="1" applyProtection="1">
      <alignment horizontal="center" vertical="center"/>
      <protection locked="0"/>
    </xf>
    <xf numFmtId="0" fontId="21" fillId="4" borderId="0" xfId="0" applyFont="1" applyFill="1">
      <alignment vertical="center"/>
    </xf>
    <xf numFmtId="0" fontId="30" fillId="4" borderId="0" xfId="0" applyFont="1" applyFill="1" applyAlignment="1">
      <alignment horizontal="right" vertical="center"/>
    </xf>
    <xf numFmtId="0" fontId="30" fillId="4" borderId="0" xfId="0" applyFont="1" applyFill="1" applyAlignment="1">
      <alignment horizontal="left" vertical="center"/>
    </xf>
    <xf numFmtId="0" fontId="43" fillId="4" borderId="12" xfId="0" applyFont="1" applyFill="1" applyBorder="1" applyAlignment="1">
      <alignment horizontal="left" vertical="center"/>
    </xf>
    <xf numFmtId="0" fontId="33" fillId="4" borderId="117" xfId="0" applyFont="1" applyFill="1" applyBorder="1" applyAlignment="1">
      <alignment horizontal="center" vertical="center"/>
    </xf>
    <xf numFmtId="0" fontId="43" fillId="4" borderId="12" xfId="0" applyFont="1" applyFill="1" applyBorder="1">
      <alignment vertical="center"/>
    </xf>
    <xf numFmtId="0" fontId="33" fillId="4" borderId="0" xfId="0" applyFont="1" applyFill="1" applyAlignment="1">
      <alignment horizontal="center" vertical="center"/>
    </xf>
    <xf numFmtId="0" fontId="45" fillId="4" borderId="12" xfId="0" applyFont="1" applyFill="1" applyBorder="1" applyAlignment="1">
      <alignment horizontal="left" vertical="top"/>
    </xf>
    <xf numFmtId="0" fontId="21" fillId="0" borderId="0" xfId="0" applyFont="1" applyAlignment="1">
      <alignment vertical="top"/>
    </xf>
    <xf numFmtId="0" fontId="22" fillId="0" borderId="0" xfId="0" applyFont="1" applyAlignment="1">
      <alignment vertical="top"/>
    </xf>
    <xf numFmtId="0" fontId="43" fillId="4" borderId="0" xfId="0" applyFont="1" applyFill="1" applyAlignment="1">
      <alignment horizontal="left" vertical="top"/>
    </xf>
    <xf numFmtId="0" fontId="14" fillId="4" borderId="0" xfId="0" applyFont="1" applyFill="1" applyAlignment="1">
      <alignment vertical="top"/>
    </xf>
    <xf numFmtId="0" fontId="16" fillId="0" borderId="0" xfId="0" applyFont="1" applyAlignment="1">
      <alignment vertical="top"/>
    </xf>
    <xf numFmtId="0" fontId="16" fillId="2" borderId="0" xfId="0" applyFont="1" applyFill="1" applyAlignment="1">
      <alignment vertical="top" shrinkToFit="1"/>
    </xf>
    <xf numFmtId="0" fontId="17" fillId="0" borderId="0" xfId="0" applyFont="1" applyAlignment="1">
      <alignment vertical="top"/>
    </xf>
    <xf numFmtId="0" fontId="18"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right" vertical="center"/>
    </xf>
    <xf numFmtId="0" fontId="22" fillId="0" borderId="0" xfId="0" applyFont="1" applyAlignment="1"/>
    <xf numFmtId="0" fontId="33" fillId="0" borderId="0" xfId="0" applyFont="1" applyAlignment="1">
      <alignment horizontal="left"/>
    </xf>
    <xf numFmtId="0" fontId="13" fillId="0" borderId="0" xfId="0" applyFont="1" applyAlignment="1"/>
    <xf numFmtId="0" fontId="18" fillId="0" borderId="0" xfId="0" applyFont="1" applyAlignment="1"/>
    <xf numFmtId="0" fontId="13" fillId="0" borderId="0" xfId="0" applyFont="1" applyAlignment="1">
      <alignment horizontal="left" vertical="center"/>
    </xf>
    <xf numFmtId="0" fontId="21" fillId="0" borderId="47" xfId="0" applyFont="1" applyBorder="1" applyAlignment="1">
      <alignment horizontal="center" vertical="center"/>
    </xf>
    <xf numFmtId="0" fontId="19" fillId="0" borderId="0" xfId="0" applyFont="1" applyAlignment="1">
      <alignment horizontal="center" vertical="center"/>
    </xf>
    <xf numFmtId="0" fontId="33" fillId="0" borderId="0" xfId="0" applyFont="1" applyAlignment="1">
      <alignment horizontal="right" vertical="center"/>
    </xf>
    <xf numFmtId="0" fontId="31" fillId="0" borderId="0" xfId="0" applyFont="1" applyAlignment="1">
      <alignment horizontal="center" vertical="center"/>
    </xf>
    <xf numFmtId="0" fontId="46" fillId="0" borderId="0" xfId="0" applyFont="1" applyAlignment="1">
      <alignment horizontal="center" vertical="center"/>
    </xf>
    <xf numFmtId="0" fontId="33" fillId="0" borderId="0" xfId="0" applyFont="1" applyAlignment="1">
      <alignment horizontal="left" vertical="center"/>
    </xf>
    <xf numFmtId="0" fontId="19" fillId="0" borderId="0" xfId="0" applyFont="1" applyAlignment="1">
      <alignment vertical="top" wrapText="1"/>
    </xf>
    <xf numFmtId="0" fontId="21" fillId="0" borderId="0" xfId="0" applyFont="1" applyAlignment="1">
      <alignment horizontal="right" vertical="center"/>
    </xf>
    <xf numFmtId="0" fontId="19" fillId="0" borderId="0" xfId="0" applyFont="1">
      <alignment vertical="center"/>
    </xf>
    <xf numFmtId="0" fontId="33" fillId="0" borderId="47" xfId="0" applyFont="1" applyBorder="1" applyAlignment="1">
      <alignment horizontal="right" vertical="center"/>
    </xf>
    <xf numFmtId="0" fontId="14" fillId="0" borderId="47" xfId="0" applyFont="1" applyBorder="1" applyAlignment="1">
      <alignment horizontal="center" vertical="center"/>
    </xf>
    <xf numFmtId="0" fontId="15" fillId="0" borderId="0" xfId="0" applyFont="1">
      <alignment vertical="center"/>
    </xf>
    <xf numFmtId="0" fontId="30" fillId="0" borderId="0" xfId="0" applyFont="1" applyAlignment="1">
      <alignment horizontal="center" vertical="center" wrapText="1"/>
    </xf>
    <xf numFmtId="0" fontId="32" fillId="0" borderId="56" xfId="0" applyFont="1" applyBorder="1" applyAlignment="1">
      <alignment horizontal="left" vertical="center"/>
    </xf>
    <xf numFmtId="0" fontId="32" fillId="0" borderId="41" xfId="0" applyFont="1" applyBorder="1" applyAlignment="1">
      <alignment horizontal="left" vertical="center" shrinkToFit="1"/>
    </xf>
    <xf numFmtId="0" fontId="32" fillId="0" borderId="104" xfId="0" applyFont="1" applyBorder="1" applyAlignment="1">
      <alignment horizontal="center" vertical="center" shrinkToFit="1"/>
    </xf>
    <xf numFmtId="0" fontId="19" fillId="0" borderId="104" xfId="0" applyFont="1" applyBorder="1" applyAlignment="1">
      <alignment horizontal="center" vertical="center" shrinkToFit="1"/>
    </xf>
    <xf numFmtId="0" fontId="19" fillId="0" borderId="41" xfId="0" applyFont="1" applyBorder="1" applyAlignment="1">
      <alignment horizontal="left" vertical="center" shrinkToFit="1"/>
    </xf>
    <xf numFmtId="0" fontId="32" fillId="0" borderId="75" xfId="0" applyFont="1" applyBorder="1" applyAlignment="1">
      <alignment horizontal="center" vertical="center" shrinkToFit="1"/>
    </xf>
    <xf numFmtId="0" fontId="19" fillId="0" borderId="103" xfId="0" applyFont="1" applyBorder="1" applyAlignment="1">
      <alignment horizontal="center" vertical="center" shrinkToFit="1"/>
    </xf>
    <xf numFmtId="0" fontId="27" fillId="0" borderId="0" xfId="0" applyFont="1" applyAlignment="1">
      <alignment horizontal="left" vertical="center"/>
    </xf>
    <xf numFmtId="0" fontId="32" fillId="0" borderId="67" xfId="0" applyFont="1" applyBorder="1" applyAlignment="1">
      <alignment horizontal="left" vertical="center"/>
    </xf>
    <xf numFmtId="0" fontId="32" fillId="0" borderId="154" xfId="0" applyFont="1" applyBorder="1" applyAlignment="1">
      <alignment horizontal="center" vertical="center" shrinkToFit="1"/>
    </xf>
    <xf numFmtId="0" fontId="19" fillId="0" borderId="105" xfId="0" applyFont="1" applyBorder="1" applyAlignment="1">
      <alignment horizontal="center" vertical="center" shrinkToFit="1"/>
    </xf>
    <xf numFmtId="0" fontId="32" fillId="0" borderId="110" xfId="0" applyFont="1" applyBorder="1" applyAlignment="1">
      <alignment horizontal="center" vertical="center" shrinkToFit="1"/>
    </xf>
    <xf numFmtId="0" fontId="32" fillId="0" borderId="50" xfId="0" applyFont="1" applyBorder="1" applyAlignment="1">
      <alignment horizontal="left" vertical="center"/>
    </xf>
    <xf numFmtId="0" fontId="32" fillId="0" borderId="73" xfId="0" applyFont="1" applyBorder="1" applyAlignment="1">
      <alignment horizontal="left" vertical="center" shrinkToFit="1"/>
    </xf>
    <xf numFmtId="0" fontId="32" fillId="0" borderId="106" xfId="0" applyFont="1" applyBorder="1" applyAlignment="1">
      <alignment horizontal="center" vertical="center" shrinkToFit="1"/>
    </xf>
    <xf numFmtId="0" fontId="19" fillId="0" borderId="106" xfId="0" applyFont="1" applyBorder="1" applyAlignment="1">
      <alignment horizontal="center" vertical="center" shrinkToFit="1"/>
    </xf>
    <xf numFmtId="0" fontId="19" fillId="0" borderId="73" xfId="0" applyFont="1" applyBorder="1" applyAlignment="1">
      <alignment horizontal="left" vertical="center" shrinkToFit="1"/>
    </xf>
    <xf numFmtId="0" fontId="32" fillId="0" borderId="87" xfId="0" applyFont="1" applyBorder="1" applyAlignment="1">
      <alignment horizontal="center" vertical="center" shrinkToFit="1"/>
    </xf>
    <xf numFmtId="0" fontId="32" fillId="0" borderId="78" xfId="0" applyFont="1" applyBorder="1" applyAlignment="1">
      <alignment horizontal="left" vertical="center"/>
    </xf>
    <xf numFmtId="0" fontId="32" fillId="0" borderId="155" xfId="0" applyFont="1" applyBorder="1" applyAlignment="1">
      <alignment horizontal="center" vertical="center" shrinkToFit="1"/>
    </xf>
    <xf numFmtId="0" fontId="19" fillId="0" borderId="102" xfId="0" applyFont="1" applyBorder="1" applyAlignment="1">
      <alignment horizontal="center" vertical="center" shrinkToFit="1"/>
    </xf>
    <xf numFmtId="0" fontId="32" fillId="0" borderId="115" xfId="0" applyFont="1" applyBorder="1" applyAlignment="1">
      <alignment horizontal="center" vertical="center" shrinkToFit="1"/>
    </xf>
    <xf numFmtId="0" fontId="34" fillId="0" borderId="56" xfId="0" applyFont="1" applyBorder="1" applyAlignment="1">
      <alignment horizontal="left" vertical="center"/>
    </xf>
    <xf numFmtId="0" fontId="32" fillId="0" borderId="85" xfId="0" applyFont="1" applyBorder="1" applyAlignment="1">
      <alignment horizontal="center" vertical="center" shrinkToFit="1"/>
    </xf>
    <xf numFmtId="0" fontId="14" fillId="0" borderId="0" xfId="0" applyFont="1" applyAlignment="1"/>
    <xf numFmtId="0" fontId="34" fillId="0" borderId="67" xfId="0" applyFont="1" applyBorder="1" applyAlignment="1">
      <alignment horizontal="left" vertical="center"/>
    </xf>
    <xf numFmtId="0" fontId="32" fillId="0" borderId="109" xfId="0" applyFont="1" applyBorder="1" applyAlignment="1">
      <alignment horizontal="center" vertical="center" shrinkToFit="1"/>
    </xf>
    <xf numFmtId="0" fontId="34" fillId="0" borderId="50" xfId="0" applyFont="1" applyBorder="1" applyAlignment="1">
      <alignment horizontal="left" vertical="center"/>
    </xf>
    <xf numFmtId="0" fontId="32" fillId="0" borderId="49" xfId="0" applyFont="1" applyBorder="1" applyAlignment="1">
      <alignment horizontal="center" vertical="center" shrinkToFit="1"/>
    </xf>
    <xf numFmtId="0" fontId="34" fillId="0" borderId="78" xfId="0" applyFont="1" applyBorder="1" applyAlignment="1">
      <alignment horizontal="left" vertical="center"/>
    </xf>
    <xf numFmtId="0" fontId="32" fillId="0" borderId="113" xfId="0" applyFont="1" applyBorder="1" applyAlignment="1">
      <alignment horizontal="center" vertical="center" shrinkToFit="1"/>
    </xf>
    <xf numFmtId="0" fontId="14" fillId="0" borderId="0" xfId="0" applyFont="1" applyAlignment="1">
      <alignment horizontal="left" vertical="center"/>
    </xf>
    <xf numFmtId="0" fontId="31" fillId="0" borderId="47" xfId="0" applyFont="1" applyBorder="1" applyAlignment="1">
      <alignment vertical="center" shrinkToFit="1"/>
    </xf>
    <xf numFmtId="0" fontId="14" fillId="0" borderId="63" xfId="0" applyFont="1" applyBorder="1" applyAlignment="1">
      <alignment horizontal="center" vertical="center"/>
    </xf>
    <xf numFmtId="0" fontId="33" fillId="0" borderId="63" xfId="0" applyFont="1" applyBorder="1" applyAlignment="1">
      <alignment horizontal="center" vertical="center"/>
    </xf>
    <xf numFmtId="0" fontId="32" fillId="0" borderId="57" xfId="0" applyFont="1" applyBorder="1" applyAlignment="1">
      <alignment horizontal="left" vertical="center" shrinkToFit="1"/>
    </xf>
    <xf numFmtId="0" fontId="32" fillId="0" borderId="164" xfId="0" applyFont="1" applyBorder="1" applyAlignment="1">
      <alignment horizontal="left" vertical="center" shrinkToFit="1"/>
    </xf>
    <xf numFmtId="0" fontId="32" fillId="0" borderId="165" xfId="0" applyFont="1" applyBorder="1" applyAlignment="1">
      <alignment horizontal="left" vertical="center" shrinkToFit="1"/>
    </xf>
    <xf numFmtId="0" fontId="32" fillId="0" borderId="166" xfId="0" applyFont="1" applyBorder="1" applyAlignment="1">
      <alignment horizontal="center" vertical="center"/>
    </xf>
    <xf numFmtId="0" fontId="19" fillId="0" borderId="106" xfId="0" applyFont="1" applyBorder="1" applyAlignment="1">
      <alignment horizontal="center" vertical="center"/>
    </xf>
    <xf numFmtId="0" fontId="19" fillId="0" borderId="165" xfId="0" applyFont="1" applyBorder="1" applyAlignment="1">
      <alignment horizontal="left" vertical="center" shrinkToFit="1"/>
    </xf>
    <xf numFmtId="0" fontId="34" fillId="0" borderId="98" xfId="0" applyFont="1" applyBorder="1" applyAlignment="1">
      <alignment horizontal="left" vertical="center"/>
    </xf>
    <xf numFmtId="0" fontId="32" fillId="0" borderId="64" xfId="0" applyFont="1" applyBorder="1" applyAlignment="1">
      <alignment horizontal="left" vertical="center" shrinkToFit="1"/>
    </xf>
    <xf numFmtId="0" fontId="32" fillId="0" borderId="76" xfId="0" applyFont="1" applyBorder="1" applyAlignment="1">
      <alignment horizontal="left" vertical="center" shrinkToFit="1"/>
    </xf>
    <xf numFmtId="0" fontId="32" fillId="0" borderId="77" xfId="0" applyFont="1" applyBorder="1" applyAlignment="1">
      <alignment horizontal="left" vertical="center" shrinkToFit="1"/>
    </xf>
    <xf numFmtId="0" fontId="32" fillId="0" borderId="103" xfId="0" applyFont="1" applyBorder="1" applyAlignment="1">
      <alignment horizontal="center" vertical="center"/>
    </xf>
    <xf numFmtId="0" fontId="19" fillId="0" borderId="103" xfId="0" applyFont="1" applyBorder="1" applyAlignment="1">
      <alignment horizontal="center" vertical="center"/>
    </xf>
    <xf numFmtId="0" fontId="19" fillId="0" borderId="77" xfId="0" applyFont="1" applyBorder="1" applyAlignment="1">
      <alignment horizontal="left" vertical="center" shrinkToFit="1"/>
    </xf>
    <xf numFmtId="0" fontId="32" fillId="0" borderId="61" xfId="0" applyFont="1" applyBorder="1" applyAlignment="1">
      <alignment horizontal="center" vertical="center" shrinkToFit="1"/>
    </xf>
    <xf numFmtId="0" fontId="34" fillId="0" borderId="99" xfId="0" applyFont="1" applyBorder="1" applyAlignment="1">
      <alignment horizontal="left" vertical="center"/>
    </xf>
    <xf numFmtId="0" fontId="32" fillId="0" borderId="69" xfId="0" applyFont="1" applyBorder="1" applyAlignment="1">
      <alignment horizontal="left" vertical="center" shrinkToFit="1"/>
    </xf>
    <xf numFmtId="0" fontId="32" fillId="0" borderId="79" xfId="0" applyFont="1" applyBorder="1" applyAlignment="1">
      <alignment horizontal="left" vertical="center" shrinkToFit="1"/>
    </xf>
    <xf numFmtId="0" fontId="32" fillId="0" borderId="80" xfId="0" applyFont="1" applyBorder="1" applyAlignment="1">
      <alignment horizontal="left" vertical="center" shrinkToFit="1"/>
    </xf>
    <xf numFmtId="0" fontId="32" fillId="0" borderId="102" xfId="0" applyFont="1" applyBorder="1" applyAlignment="1">
      <alignment horizontal="center" vertical="center"/>
    </xf>
    <xf numFmtId="0" fontId="19" fillId="0" borderId="102" xfId="0" applyFont="1" applyBorder="1" applyAlignment="1">
      <alignment horizontal="center" vertical="center"/>
    </xf>
    <xf numFmtId="0" fontId="19" fillId="0" borderId="80" xfId="0" applyFont="1" applyBorder="1" applyAlignment="1">
      <alignment horizontal="left" vertical="center" shrinkToFit="1"/>
    </xf>
    <xf numFmtId="0" fontId="32" fillId="0" borderId="81" xfId="0" applyFont="1" applyBorder="1" applyAlignment="1">
      <alignment horizontal="center" vertical="center" shrinkToFit="1"/>
    </xf>
    <xf numFmtId="0" fontId="32" fillId="0" borderId="74" xfId="0" applyFont="1" applyBorder="1" applyAlignment="1">
      <alignment horizontal="left" vertical="center" shrinkToFit="1"/>
    </xf>
    <xf numFmtId="0" fontId="32" fillId="0" borderId="60" xfId="0" applyFont="1" applyBorder="1" applyAlignment="1">
      <alignment horizontal="left" vertical="center" shrinkToFit="1"/>
    </xf>
    <xf numFmtId="0" fontId="32" fillId="0" borderId="104" xfId="0" applyFont="1" applyBorder="1" applyAlignment="1">
      <alignment horizontal="center" vertical="center"/>
    </xf>
    <xf numFmtId="0" fontId="19" fillId="0" borderId="104" xfId="0" applyFont="1" applyBorder="1" applyAlignment="1">
      <alignment horizontal="center" vertical="center"/>
    </xf>
    <xf numFmtId="0" fontId="34" fillId="0" borderId="101" xfId="0" applyFont="1" applyBorder="1" applyAlignment="1">
      <alignment horizontal="left" vertical="center"/>
    </xf>
    <xf numFmtId="0" fontId="32" fillId="0" borderId="82" xfId="0" applyFont="1" applyBorder="1" applyAlignment="1">
      <alignment horizontal="left" vertical="center" shrinkToFit="1"/>
    </xf>
    <xf numFmtId="0" fontId="32" fillId="0" borderId="88" xfId="0" applyFont="1" applyBorder="1" applyAlignment="1">
      <alignment horizontal="left" vertical="center" shrinkToFit="1"/>
    </xf>
    <xf numFmtId="0" fontId="32" fillId="0" borderId="38" xfId="0" applyFont="1" applyBorder="1" applyAlignment="1">
      <alignment horizontal="left" vertical="center" shrinkToFit="1"/>
    </xf>
    <xf numFmtId="0" fontId="32" fillId="0" borderId="105" xfId="0" applyFont="1" applyBorder="1" applyAlignment="1">
      <alignment horizontal="center" vertical="center"/>
    </xf>
    <xf numFmtId="0" fontId="19" fillId="0" borderId="105" xfId="0" applyFont="1" applyBorder="1" applyAlignment="1">
      <alignment horizontal="center" vertical="center"/>
    </xf>
    <xf numFmtId="0" fontId="19" fillId="0" borderId="38" xfId="0" applyFont="1" applyBorder="1" applyAlignment="1">
      <alignment horizontal="left" vertical="center" shrinkToFit="1"/>
    </xf>
    <xf numFmtId="0" fontId="32" fillId="0" borderId="68" xfId="0" applyFont="1" applyBorder="1" applyAlignment="1">
      <alignment horizontal="center" vertical="center" shrinkToFit="1"/>
    </xf>
    <xf numFmtId="0" fontId="32" fillId="0" borderId="86" xfId="0" applyFont="1" applyBorder="1" applyAlignment="1">
      <alignment horizontal="left" vertical="center" shrinkToFit="1"/>
    </xf>
    <xf numFmtId="0" fontId="32" fillId="0" borderId="72" xfId="0" applyFont="1" applyBorder="1" applyAlignment="1">
      <alignment horizontal="left" vertical="center" shrinkToFit="1"/>
    </xf>
    <xf numFmtId="0" fontId="32" fillId="0" borderId="106" xfId="0" applyFont="1" applyBorder="1" applyAlignment="1">
      <alignment horizontal="center" vertical="center"/>
    </xf>
    <xf numFmtId="49" fontId="17" fillId="0" borderId="0" xfId="0" applyNumberFormat="1" applyFont="1">
      <alignment vertical="center"/>
    </xf>
    <xf numFmtId="0" fontId="19" fillId="0" borderId="0" xfId="0" applyFont="1" applyAlignment="1">
      <alignment horizontal="right" vertical="center" wrapText="1"/>
    </xf>
    <xf numFmtId="0" fontId="30" fillId="0" borderId="0" xfId="0" applyFont="1" applyAlignment="1">
      <alignment horizontal="right" vertical="top" wrapText="1"/>
    </xf>
    <xf numFmtId="0" fontId="20" fillId="0" borderId="158" xfId="0" applyFont="1" applyBorder="1" applyAlignment="1">
      <alignment horizontal="left" vertical="center"/>
    </xf>
    <xf numFmtId="0" fontId="20" fillId="0" borderId="153" xfId="0" applyFont="1" applyBorder="1" applyAlignment="1">
      <alignment horizontal="left" vertical="center"/>
    </xf>
    <xf numFmtId="0" fontId="34" fillId="0" borderId="56" xfId="0" applyFont="1" applyBorder="1" applyAlignment="1">
      <alignment horizontal="left" vertical="center" wrapText="1" shrinkToFit="1"/>
    </xf>
    <xf numFmtId="0" fontId="35" fillId="0" borderId="85" xfId="0" applyFont="1" applyBorder="1" applyAlignment="1">
      <alignment horizontal="left" vertical="center" wrapText="1" shrinkToFit="1"/>
    </xf>
    <xf numFmtId="0" fontId="35" fillId="0" borderId="85" xfId="0" applyFont="1" applyBorder="1" applyAlignment="1">
      <alignment horizontal="left" vertical="center" wrapText="1"/>
    </xf>
    <xf numFmtId="0" fontId="34" fillId="0" borderId="62" xfId="0" applyFont="1" applyBorder="1" applyAlignment="1">
      <alignment vertical="center" wrapText="1"/>
    </xf>
    <xf numFmtId="0" fontId="38" fillId="0" borderId="0" xfId="0" applyFont="1" applyAlignment="1">
      <alignment horizontal="left" vertical="center"/>
    </xf>
    <xf numFmtId="0" fontId="33" fillId="10" borderId="36" xfId="0" applyFont="1" applyFill="1" applyBorder="1" applyAlignment="1">
      <alignment horizontal="center"/>
    </xf>
    <xf numFmtId="0" fontId="33" fillId="0" borderId="37" xfId="0" applyFont="1" applyBorder="1" applyAlignment="1">
      <alignment horizontal="center" vertical="center"/>
    </xf>
    <xf numFmtId="0" fontId="19" fillId="0" borderId="37" xfId="0" applyFont="1" applyBorder="1">
      <alignment vertical="center"/>
    </xf>
    <xf numFmtId="0" fontId="19" fillId="0" borderId="56" xfId="0" applyFont="1" applyBorder="1" applyAlignment="1">
      <alignment horizontal="left" vertical="center"/>
    </xf>
    <xf numFmtId="0" fontId="19" fillId="0" borderId="67" xfId="0" applyFont="1" applyBorder="1" applyAlignment="1">
      <alignment horizontal="left" vertical="center"/>
    </xf>
    <xf numFmtId="0" fontId="32" fillId="0" borderId="154" xfId="0" applyFont="1" applyBorder="1" applyAlignment="1">
      <alignment horizontal="center" vertical="center"/>
    </xf>
    <xf numFmtId="0" fontId="19" fillId="0" borderId="50" xfId="0" applyFont="1" applyBorder="1" applyAlignment="1">
      <alignment horizontal="left" vertical="center"/>
    </xf>
    <xf numFmtId="0" fontId="19" fillId="0" borderId="78" xfId="0" applyFont="1" applyBorder="1" applyAlignment="1">
      <alignment horizontal="left" vertical="center"/>
    </xf>
    <xf numFmtId="0" fontId="32" fillId="0" borderId="155" xfId="0" applyFont="1" applyBorder="1" applyAlignment="1">
      <alignment horizontal="center" vertical="center"/>
    </xf>
    <xf numFmtId="0" fontId="30" fillId="0" borderId="56" xfId="0" applyFont="1" applyBorder="1" applyAlignment="1">
      <alignment horizontal="left" vertical="center"/>
    </xf>
    <xf numFmtId="0" fontId="30" fillId="0" borderId="67" xfId="0" applyFont="1" applyBorder="1" applyAlignment="1">
      <alignment horizontal="left" vertical="center"/>
    </xf>
    <xf numFmtId="0" fontId="30" fillId="0" borderId="50" xfId="0" applyFont="1" applyBorder="1" applyAlignment="1">
      <alignment horizontal="left" vertical="center"/>
    </xf>
    <xf numFmtId="0" fontId="30" fillId="0" borderId="78" xfId="0" applyFont="1" applyBorder="1" applyAlignment="1">
      <alignment horizontal="left" vertical="center"/>
    </xf>
    <xf numFmtId="0" fontId="13" fillId="0" borderId="31" xfId="0" applyFont="1" applyBorder="1">
      <alignment vertical="center"/>
    </xf>
    <xf numFmtId="0" fontId="38" fillId="0" borderId="31" xfId="0" applyFont="1" applyBorder="1" applyAlignment="1">
      <alignment horizontal="right" vertical="center"/>
    </xf>
    <xf numFmtId="0" fontId="14" fillId="0" borderId="31" xfId="0" applyFont="1" applyBorder="1" applyAlignment="1">
      <alignment horizontal="center" vertical="center"/>
    </xf>
    <xf numFmtId="0" fontId="30" fillId="0" borderId="98" xfId="0" applyFont="1" applyBorder="1" applyAlignment="1">
      <alignment horizontal="left" vertical="center"/>
    </xf>
    <xf numFmtId="0" fontId="30" fillId="0" borderId="99" xfId="0" applyFont="1" applyBorder="1" applyAlignment="1">
      <alignment horizontal="left" vertical="center"/>
    </xf>
    <xf numFmtId="0" fontId="30" fillId="0" borderId="101" xfId="0" applyFont="1" applyBorder="1" applyAlignment="1">
      <alignment horizontal="left" vertical="center"/>
    </xf>
    <xf numFmtId="0" fontId="32" fillId="0" borderId="81" xfId="0" applyFont="1" applyBorder="1" applyAlignment="1">
      <alignment horizontal="center" vertical="center"/>
    </xf>
    <xf numFmtId="0" fontId="27" fillId="2" borderId="0" xfId="0" applyFont="1" applyFill="1">
      <alignment vertical="center"/>
    </xf>
    <xf numFmtId="0" fontId="14" fillId="2" borderId="0" xfId="0" applyFont="1" applyFill="1">
      <alignment vertical="center"/>
    </xf>
    <xf numFmtId="0" fontId="51" fillId="2" borderId="0" xfId="0" applyFont="1" applyFill="1">
      <alignment vertical="center"/>
    </xf>
    <xf numFmtId="0" fontId="14" fillId="0" borderId="0" xfId="0" applyFont="1" applyAlignment="1">
      <alignment vertical="center" wrapText="1"/>
    </xf>
    <xf numFmtId="0" fontId="51" fillId="0" borderId="0" xfId="0" applyFont="1">
      <alignment vertical="center"/>
    </xf>
    <xf numFmtId="0" fontId="14" fillId="0" borderId="0" xfId="0" applyFont="1" applyAlignment="1">
      <alignment vertical="center" shrinkToFit="1"/>
    </xf>
    <xf numFmtId="0" fontId="32" fillId="3" borderId="11" xfId="0" applyFont="1" applyFill="1" applyBorder="1" applyAlignment="1">
      <alignment horizontal="center" vertical="center"/>
    </xf>
    <xf numFmtId="0" fontId="16" fillId="7" borderId="24" xfId="0" applyFont="1" applyFill="1" applyBorder="1" applyAlignment="1">
      <alignment horizontal="center" vertical="center" wrapText="1" shrinkToFit="1"/>
    </xf>
    <xf numFmtId="0" fontId="49" fillId="2" borderId="0" xfId="0" applyFont="1" applyFill="1" applyAlignment="1">
      <alignment vertical="center" wrapText="1"/>
    </xf>
    <xf numFmtId="0" fontId="21" fillId="4" borderId="23" xfId="0" applyFont="1" applyFill="1" applyBorder="1" applyAlignment="1">
      <alignment horizontal="left" vertical="center"/>
    </xf>
    <xf numFmtId="0" fontId="21" fillId="4" borderId="21" xfId="0" applyFont="1" applyFill="1" applyBorder="1" applyAlignment="1">
      <alignment horizontal="left" vertical="center"/>
    </xf>
    <xf numFmtId="0" fontId="14" fillId="4" borderId="116" xfId="0" applyFont="1" applyFill="1" applyBorder="1">
      <alignment vertical="center"/>
    </xf>
    <xf numFmtId="0" fontId="21" fillId="4" borderId="12" xfId="0" applyFont="1" applyFill="1" applyBorder="1" applyAlignment="1">
      <alignment horizontal="left" vertical="center"/>
    </xf>
    <xf numFmtId="0" fontId="21" fillId="4" borderId="0" xfId="0" applyFont="1" applyFill="1" applyAlignment="1">
      <alignment horizontal="left" vertical="center"/>
    </xf>
    <xf numFmtId="0" fontId="14" fillId="4" borderId="117" xfId="0" applyFont="1" applyFill="1" applyBorder="1">
      <alignment vertical="center"/>
    </xf>
    <xf numFmtId="0" fontId="19" fillId="4" borderId="118" xfId="0" applyFont="1" applyFill="1" applyBorder="1" applyAlignment="1">
      <alignment horizontal="left" vertical="center"/>
    </xf>
    <xf numFmtId="0" fontId="19" fillId="4" borderId="22" xfId="0" applyFont="1" applyFill="1" applyBorder="1" applyAlignment="1">
      <alignment horizontal="left" vertical="center"/>
    </xf>
    <xf numFmtId="0" fontId="14" fillId="4" borderId="119" xfId="0" applyFont="1" applyFill="1" applyBorder="1">
      <alignment vertical="center"/>
    </xf>
    <xf numFmtId="0" fontId="19" fillId="2" borderId="0" xfId="0" applyFont="1" applyFill="1" applyAlignment="1">
      <alignment horizontal="right" vertical="top" wrapText="1"/>
    </xf>
    <xf numFmtId="0" fontId="28" fillId="15" borderId="0" xfId="0" applyFont="1" applyFill="1" applyAlignment="1">
      <alignment horizontal="distributed" vertical="center" wrapText="1"/>
    </xf>
    <xf numFmtId="0" fontId="18" fillId="15" borderId="117" xfId="0" applyFont="1" applyFill="1" applyBorder="1" applyAlignment="1">
      <alignment horizontal="center" vertical="center" wrapText="1"/>
    </xf>
    <xf numFmtId="0" fontId="21" fillId="4" borderId="136" xfId="0" applyFont="1" applyFill="1" applyBorder="1" applyAlignment="1" applyProtection="1">
      <alignment horizontal="center" vertical="center" wrapText="1"/>
      <protection locked="0"/>
    </xf>
    <xf numFmtId="0" fontId="32" fillId="2" borderId="0" xfId="0" applyFont="1" applyFill="1" applyAlignment="1">
      <alignment horizontal="center" vertical="center"/>
    </xf>
    <xf numFmtId="0" fontId="27" fillId="2" borderId="0" xfId="0" applyFont="1" applyFill="1" applyAlignment="1">
      <alignment vertical="top"/>
    </xf>
    <xf numFmtId="0" fontId="14" fillId="2" borderId="0" xfId="0" applyFont="1" applyFill="1" applyAlignment="1">
      <alignment horizontal="left" vertical="center"/>
    </xf>
    <xf numFmtId="49" fontId="14" fillId="2" borderId="0" xfId="0" applyNumberFormat="1" applyFont="1" applyFill="1" applyAlignment="1">
      <alignment horizontal="left" vertical="center"/>
    </xf>
    <xf numFmtId="49" fontId="51" fillId="2" borderId="0" xfId="0" applyNumberFormat="1" applyFont="1" applyFill="1">
      <alignment vertical="center"/>
    </xf>
    <xf numFmtId="0" fontId="51" fillId="2" borderId="0" xfId="0" applyFont="1" applyFill="1" applyAlignment="1">
      <alignment horizontal="left" vertical="center"/>
    </xf>
    <xf numFmtId="0" fontId="41" fillId="2" borderId="0" xfId="0" applyFont="1" applyFill="1" applyAlignment="1">
      <alignment horizontal="center" vertical="center" wrapText="1"/>
    </xf>
    <xf numFmtId="0" fontId="51" fillId="2" borderId="0" xfId="0" applyFont="1" applyFill="1" applyAlignment="1">
      <alignment horizontal="center" vertical="center"/>
    </xf>
    <xf numFmtId="0" fontId="14" fillId="4" borderId="2" xfId="0" applyFont="1" applyFill="1" applyBorder="1">
      <alignment vertical="center"/>
    </xf>
    <xf numFmtId="0" fontId="54" fillId="4" borderId="2" xfId="0" applyFont="1" applyFill="1" applyBorder="1" applyAlignment="1"/>
    <xf numFmtId="0" fontId="14" fillId="4" borderId="2" xfId="0" applyFont="1" applyFill="1" applyBorder="1" applyAlignment="1">
      <alignment horizontal="left" vertical="center"/>
    </xf>
    <xf numFmtId="0" fontId="14" fillId="4" borderId="3" xfId="0" applyFont="1" applyFill="1" applyBorder="1">
      <alignment vertical="center"/>
    </xf>
    <xf numFmtId="0" fontId="14" fillId="4" borderId="4" xfId="0" applyFont="1" applyFill="1" applyBorder="1">
      <alignment vertical="center"/>
    </xf>
    <xf numFmtId="0" fontId="14" fillId="4" borderId="0" xfId="0" applyFont="1" applyFill="1" applyAlignment="1">
      <alignment horizontal="left" vertical="center"/>
    </xf>
    <xf numFmtId="0" fontId="14" fillId="4" borderId="5" xfId="0" applyFont="1" applyFill="1" applyBorder="1">
      <alignment vertical="center"/>
    </xf>
    <xf numFmtId="0" fontId="55" fillId="4" borderId="0" xfId="0" applyFont="1" applyFill="1">
      <alignment vertical="center"/>
    </xf>
    <xf numFmtId="0" fontId="14" fillId="4" borderId="4" xfId="0" applyFont="1" applyFill="1" applyBorder="1" applyProtection="1">
      <alignment vertical="center"/>
      <protection locked="0"/>
    </xf>
    <xf numFmtId="0" fontId="14" fillId="4" borderId="0" xfId="0" applyFont="1" applyFill="1" applyProtection="1">
      <alignment vertical="center"/>
      <protection locked="0"/>
    </xf>
    <xf numFmtId="0" fontId="55" fillId="4" borderId="0" xfId="0" applyFont="1" applyFill="1" applyAlignment="1" applyProtection="1">
      <alignment vertical="top"/>
      <protection locked="0"/>
    </xf>
    <xf numFmtId="0" fontId="14" fillId="4" borderId="0" xfId="0" applyFont="1" applyFill="1" applyAlignment="1" applyProtection="1">
      <alignment horizontal="left" vertical="top"/>
      <protection locked="0"/>
    </xf>
    <xf numFmtId="0" fontId="14" fillId="4" borderId="0" xfId="0" applyFont="1" applyFill="1" applyAlignment="1" applyProtection="1">
      <alignment horizontal="left" vertical="center"/>
      <protection locked="0"/>
    </xf>
    <xf numFmtId="0" fontId="14" fillId="4" borderId="5" xfId="0" applyFont="1" applyFill="1" applyBorder="1" applyProtection="1">
      <alignment vertical="center"/>
      <protection locked="0"/>
    </xf>
    <xf numFmtId="0" fontId="14" fillId="2" borderId="0" xfId="0" applyFont="1" applyFill="1" applyProtection="1">
      <alignment vertical="center"/>
      <protection locked="0"/>
    </xf>
    <xf numFmtId="0" fontId="40" fillId="2" borderId="0" xfId="0" applyFont="1" applyFill="1">
      <alignment vertical="center"/>
    </xf>
    <xf numFmtId="0" fontId="14" fillId="2" borderId="1" xfId="0" applyFont="1" applyFill="1" applyBorder="1" applyProtection="1">
      <alignment vertical="center"/>
      <protection locked="0"/>
    </xf>
    <xf numFmtId="0" fontId="32" fillId="2" borderId="2" xfId="0" applyFont="1" applyFill="1" applyBorder="1" applyAlignment="1" applyProtection="1">
      <alignment horizontal="left" vertical="center" wrapText="1"/>
      <protection locked="0"/>
    </xf>
    <xf numFmtId="0" fontId="32" fillId="2" borderId="2" xfId="0" applyFont="1" applyFill="1" applyBorder="1" applyAlignment="1" applyProtection="1">
      <alignment horizontal="center" vertical="center"/>
      <protection locked="0"/>
    </xf>
    <xf numFmtId="0" fontId="32" fillId="4" borderId="21" xfId="0" applyFont="1" applyFill="1" applyBorder="1" applyAlignment="1">
      <alignment horizontal="center" vertical="center"/>
    </xf>
    <xf numFmtId="0" fontId="14" fillId="2" borderId="4" xfId="0" applyFont="1" applyFill="1" applyBorder="1">
      <alignment vertical="center"/>
    </xf>
    <xf numFmtId="0" fontId="32" fillId="2" borderId="0" xfId="0" applyFont="1" applyFill="1" applyAlignment="1">
      <alignment horizontal="left" vertical="center" wrapText="1"/>
    </xf>
    <xf numFmtId="0" fontId="14" fillId="4" borderId="0" xfId="0" applyFont="1" applyFill="1" applyAlignment="1">
      <alignment horizontal="right" vertical="center"/>
    </xf>
    <xf numFmtId="0" fontId="32" fillId="2" borderId="0" xfId="0" applyFont="1" applyFill="1" applyAlignment="1">
      <alignment vertical="center" wrapText="1"/>
    </xf>
    <xf numFmtId="0" fontId="57" fillId="4" borderId="0" xfId="0" applyFont="1" applyFill="1" applyAlignment="1">
      <alignment horizontal="center" vertical="center"/>
    </xf>
    <xf numFmtId="0" fontId="14" fillId="4" borderId="9" xfId="0" applyFont="1" applyFill="1" applyBorder="1">
      <alignment vertical="center"/>
    </xf>
    <xf numFmtId="0" fontId="14" fillId="4" borderId="10" xfId="0" applyFont="1" applyFill="1" applyBorder="1">
      <alignment vertical="center"/>
    </xf>
    <xf numFmtId="0" fontId="51" fillId="2" borderId="0" xfId="0" applyFont="1" applyFill="1" applyAlignment="1">
      <alignment vertical="center" wrapText="1"/>
    </xf>
    <xf numFmtId="49" fontId="14" fillId="0" borderId="0" xfId="0" applyNumberFormat="1" applyFont="1" applyAlignment="1">
      <alignment horizontal="left" vertical="center"/>
    </xf>
    <xf numFmtId="49" fontId="51" fillId="8" borderId="0" xfId="0" applyNumberFormat="1" applyFont="1" applyFill="1">
      <alignment vertical="center"/>
    </xf>
    <xf numFmtId="0" fontId="51" fillId="8" borderId="0" xfId="0" applyFont="1" applyFill="1" applyAlignment="1">
      <alignment horizontal="left" vertical="center"/>
    </xf>
    <xf numFmtId="0" fontId="58" fillId="2" borderId="0" xfId="0" applyFont="1" applyFill="1" applyAlignment="1">
      <alignment horizontal="left" vertical="center"/>
    </xf>
    <xf numFmtId="0" fontId="18" fillId="0" borderId="0" xfId="0" applyFont="1" applyAlignment="1">
      <alignment vertical="center" wrapText="1"/>
    </xf>
    <xf numFmtId="0" fontId="32" fillId="3" borderId="141" xfId="0" applyFont="1" applyFill="1" applyBorder="1" applyAlignment="1">
      <alignment horizontal="center" vertical="center"/>
    </xf>
    <xf numFmtId="0" fontId="28" fillId="15" borderId="0" xfId="0" applyFont="1" applyFill="1" applyAlignment="1">
      <alignment horizontal="distributed" vertical="center"/>
    </xf>
    <xf numFmtId="0" fontId="21" fillId="4" borderId="30" xfId="0" applyFont="1" applyFill="1" applyBorder="1" applyAlignment="1" applyProtection="1">
      <alignment horizontal="center" vertical="center" wrapText="1"/>
      <protection locked="0"/>
    </xf>
    <xf numFmtId="0" fontId="14" fillId="2" borderId="21" xfId="0" applyFont="1" applyFill="1" applyBorder="1">
      <alignment vertical="center"/>
    </xf>
    <xf numFmtId="0" fontId="21" fillId="2" borderId="32" xfId="0" applyFont="1" applyFill="1" applyBorder="1" applyAlignment="1">
      <alignment horizontal="center" vertical="center"/>
    </xf>
    <xf numFmtId="0" fontId="21" fillId="2" borderId="0" xfId="0" applyFont="1" applyFill="1">
      <alignment vertical="center"/>
    </xf>
    <xf numFmtId="0" fontId="28" fillId="2" borderId="0" xfId="0" applyFont="1" applyFill="1" applyAlignment="1">
      <alignment horizontal="distributed" vertical="center"/>
    </xf>
    <xf numFmtId="0" fontId="21" fillId="2" borderId="0" xfId="0" applyFont="1" applyFill="1" applyAlignment="1">
      <alignment horizontal="center" vertical="center"/>
    </xf>
    <xf numFmtId="0" fontId="14" fillId="4" borderId="30" xfId="0" applyFont="1" applyFill="1" applyBorder="1" applyAlignment="1" applyProtection="1">
      <alignment horizontal="center" vertical="center"/>
      <protection locked="0"/>
    </xf>
    <xf numFmtId="0" fontId="19" fillId="2" borderId="0" xfId="0" applyFont="1" applyFill="1" applyAlignment="1">
      <alignment horizontal="left" vertical="center" wrapText="1"/>
    </xf>
    <xf numFmtId="0" fontId="28" fillId="15" borderId="0" xfId="0" quotePrefix="1" applyFont="1" applyFill="1" applyAlignment="1">
      <alignment horizontal="distributed" vertical="center"/>
    </xf>
    <xf numFmtId="181" fontId="14" fillId="4" borderId="30" xfId="0" applyNumberFormat="1" applyFont="1" applyFill="1" applyBorder="1" applyAlignment="1" applyProtection="1">
      <alignment horizontal="center" vertical="center"/>
      <protection locked="0"/>
    </xf>
    <xf numFmtId="177" fontId="14" fillId="2" borderId="32" xfId="0" applyNumberFormat="1" applyFont="1" applyFill="1" applyBorder="1" applyAlignment="1">
      <alignment horizontal="center" vertical="center"/>
    </xf>
    <xf numFmtId="0" fontId="18" fillId="8" borderId="0" xfId="0" applyFont="1" applyFill="1">
      <alignment vertical="center"/>
    </xf>
    <xf numFmtId="0" fontId="51" fillId="8" borderId="0" xfId="0" applyFont="1" applyFill="1">
      <alignment vertical="center"/>
    </xf>
    <xf numFmtId="0" fontId="58" fillId="2" borderId="0" xfId="0" applyFont="1" applyFill="1">
      <alignment vertical="center"/>
    </xf>
    <xf numFmtId="0" fontId="16" fillId="7" borderId="185" xfId="0" applyFont="1" applyFill="1" applyBorder="1" applyAlignment="1">
      <alignment horizontal="center" vertical="center" shrinkToFit="1"/>
    </xf>
    <xf numFmtId="0" fontId="19" fillId="0" borderId="187" xfId="0" applyFont="1" applyBorder="1" applyAlignment="1">
      <alignment horizontal="center" vertical="center" wrapText="1"/>
    </xf>
    <xf numFmtId="0" fontId="19" fillId="0" borderId="188" xfId="0" applyFont="1" applyBorder="1" applyAlignment="1">
      <alignment horizontal="center" vertical="center" wrapText="1"/>
    </xf>
    <xf numFmtId="0" fontId="19" fillId="0" borderId="189" xfId="0" applyFont="1" applyBorder="1" applyAlignment="1">
      <alignment horizontal="center" vertical="center" wrapText="1"/>
    </xf>
    <xf numFmtId="0" fontId="18" fillId="2" borderId="0" xfId="0" applyFont="1" applyFill="1">
      <alignment vertical="center"/>
    </xf>
    <xf numFmtId="0" fontId="32" fillId="0" borderId="190" xfId="0" applyFont="1" applyBorder="1" applyAlignment="1">
      <alignment horizontal="center" vertical="center"/>
    </xf>
    <xf numFmtId="0" fontId="32" fillId="0" borderId="191" xfId="0" applyFont="1" applyBorder="1" applyAlignment="1">
      <alignment horizontal="center" vertical="center"/>
    </xf>
    <xf numFmtId="0" fontId="32" fillId="0" borderId="192" xfId="0" applyFont="1" applyBorder="1" applyAlignment="1">
      <alignment horizontal="center" vertical="center"/>
    </xf>
    <xf numFmtId="0" fontId="19" fillId="2" borderId="0" xfId="0" applyFont="1" applyFill="1" applyAlignment="1">
      <alignment horizontal="center" vertical="center" wrapText="1"/>
    </xf>
    <xf numFmtId="0" fontId="21" fillId="4" borderId="6" xfId="0" applyFont="1" applyFill="1" applyBorder="1" applyAlignment="1" applyProtection="1">
      <alignment horizontal="center" vertical="center" wrapText="1"/>
      <protection locked="0"/>
    </xf>
    <xf numFmtId="0" fontId="30" fillId="2" borderId="12" xfId="0" applyFont="1" applyFill="1" applyBorder="1" applyAlignment="1">
      <alignment horizontal="left" vertical="center" wrapText="1"/>
    </xf>
    <xf numFmtId="0" fontId="30" fillId="2" borderId="0" xfId="0" applyFont="1" applyFill="1" applyAlignment="1">
      <alignment horizontal="left" vertical="center" wrapText="1"/>
    </xf>
    <xf numFmtId="0" fontId="27" fillId="2" borderId="0" xfId="0" applyFont="1" applyFill="1" applyAlignment="1">
      <alignment vertical="top" wrapText="1"/>
    </xf>
    <xf numFmtId="0" fontId="30" fillId="5" borderId="21" xfId="0" applyFont="1" applyFill="1" applyBorder="1" applyAlignment="1">
      <alignment horizontal="center" vertical="center" wrapText="1"/>
    </xf>
    <xf numFmtId="0" fontId="19" fillId="5" borderId="22" xfId="0" applyFont="1" applyFill="1" applyBorder="1" applyAlignment="1">
      <alignment horizontal="left" vertical="center" wrapText="1"/>
    </xf>
    <xf numFmtId="0" fontId="19" fillId="17" borderId="198" xfId="0" applyFont="1" applyFill="1" applyBorder="1" applyAlignment="1">
      <alignment horizontal="left" vertical="center" wrapText="1"/>
    </xf>
    <xf numFmtId="0" fontId="19" fillId="17" borderId="199" xfId="0" applyFont="1" applyFill="1" applyBorder="1" applyAlignment="1">
      <alignment horizontal="left" vertical="center" wrapText="1"/>
    </xf>
    <xf numFmtId="0" fontId="27" fillId="15" borderId="0" xfId="0" applyFont="1" applyFill="1" applyAlignment="1">
      <alignment horizontal="right" vertical="center"/>
    </xf>
    <xf numFmtId="0" fontId="30" fillId="17" borderId="198" xfId="0" applyFont="1" applyFill="1" applyBorder="1" applyAlignment="1">
      <alignment horizontal="left" vertical="center" wrapText="1"/>
    </xf>
    <xf numFmtId="0" fontId="33" fillId="17" borderId="0" xfId="0" applyFont="1" applyFill="1" applyAlignment="1">
      <alignment horizontal="center" vertical="center"/>
    </xf>
    <xf numFmtId="0" fontId="30" fillId="17" borderId="199" xfId="0" applyFont="1" applyFill="1" applyBorder="1" applyAlignment="1">
      <alignment horizontal="left" vertical="center" wrapText="1"/>
    </xf>
    <xf numFmtId="0" fontId="23" fillId="5" borderId="22" xfId="0" applyFont="1" applyFill="1" applyBorder="1" applyAlignment="1">
      <alignment horizontal="left" vertical="center" wrapText="1"/>
    </xf>
    <xf numFmtId="0" fontId="23" fillId="2" borderId="0" xfId="0" applyFont="1" applyFill="1" applyAlignment="1">
      <alignment horizontal="left" vertical="center" wrapText="1"/>
    </xf>
    <xf numFmtId="0" fontId="23" fillId="17" borderId="198" xfId="0" applyFont="1" applyFill="1" applyBorder="1" applyAlignment="1">
      <alignment horizontal="left" vertical="center" wrapText="1"/>
    </xf>
    <xf numFmtId="0" fontId="23" fillId="17" borderId="199" xfId="0" applyFont="1" applyFill="1" applyBorder="1" applyAlignment="1">
      <alignment horizontal="left" vertical="center" wrapText="1"/>
    </xf>
    <xf numFmtId="0" fontId="51" fillId="17" borderId="0" xfId="0" applyFont="1" applyFill="1">
      <alignment vertical="center"/>
    </xf>
    <xf numFmtId="0" fontId="27" fillId="15" borderId="0" xfId="0" applyFont="1" applyFill="1" applyAlignment="1">
      <alignment horizontal="right" vertical="center" wrapText="1"/>
    </xf>
    <xf numFmtId="0" fontId="19" fillId="2" borderId="0" xfId="0" applyFont="1" applyFill="1" applyAlignment="1">
      <alignment horizontal="left" vertical="top" wrapText="1"/>
    </xf>
    <xf numFmtId="0" fontId="19" fillId="17" borderId="198" xfId="0" applyFont="1" applyFill="1" applyBorder="1" applyAlignment="1">
      <alignment horizontal="left" vertical="top" wrapText="1"/>
    </xf>
    <xf numFmtId="0" fontId="19" fillId="17" borderId="199" xfId="0" applyFont="1" applyFill="1" applyBorder="1" applyAlignment="1">
      <alignment horizontal="left" vertical="top" wrapText="1"/>
    </xf>
    <xf numFmtId="0" fontId="19" fillId="5" borderId="0" xfId="0" applyFont="1" applyFill="1" applyAlignment="1">
      <alignment horizontal="left" vertical="center" wrapText="1"/>
    </xf>
    <xf numFmtId="0" fontId="19" fillId="2" borderId="12" xfId="0" applyFont="1" applyFill="1" applyBorder="1" applyAlignment="1">
      <alignment horizontal="left" vertical="center" wrapText="1"/>
    </xf>
    <xf numFmtId="0" fontId="19" fillId="17" borderId="198" xfId="0" applyFont="1" applyFill="1" applyBorder="1" applyAlignment="1">
      <alignment horizontal="center" vertical="center" wrapText="1"/>
    </xf>
    <xf numFmtId="0" fontId="19" fillId="17" borderId="199" xfId="0" applyFont="1" applyFill="1" applyBorder="1" applyAlignment="1">
      <alignment horizontal="center" vertical="center" wrapText="1"/>
    </xf>
    <xf numFmtId="0" fontId="51" fillId="17" borderId="198" xfId="0" applyFont="1" applyFill="1" applyBorder="1">
      <alignment vertical="center"/>
    </xf>
    <xf numFmtId="0" fontId="51" fillId="17" borderId="199" xfId="0" applyFont="1" applyFill="1" applyBorder="1">
      <alignment vertical="center"/>
    </xf>
    <xf numFmtId="0" fontId="51" fillId="17" borderId="200" xfId="0" applyFont="1" applyFill="1" applyBorder="1">
      <alignment vertical="center"/>
    </xf>
    <xf numFmtId="0" fontId="51" fillId="17" borderId="201" xfId="0" applyFont="1" applyFill="1" applyBorder="1">
      <alignment vertical="center"/>
    </xf>
    <xf numFmtId="0" fontId="51" fillId="17" borderId="202" xfId="0" applyFont="1" applyFill="1" applyBorder="1">
      <alignment vertical="center"/>
    </xf>
    <xf numFmtId="0" fontId="58" fillId="0" borderId="0" xfId="0" applyFont="1">
      <alignment vertical="center"/>
    </xf>
    <xf numFmtId="0" fontId="32" fillId="2" borderId="16" xfId="0" applyFont="1" applyFill="1" applyBorder="1">
      <alignment vertical="center"/>
    </xf>
    <xf numFmtId="0" fontId="53" fillId="2" borderId="16" xfId="0" applyFont="1" applyFill="1" applyBorder="1" applyAlignment="1">
      <alignment vertical="center" shrinkToFit="1"/>
    </xf>
    <xf numFmtId="0" fontId="21" fillId="2" borderId="0" xfId="0" applyFont="1" applyFill="1" applyAlignment="1">
      <alignment horizontal="left" vertical="center"/>
    </xf>
    <xf numFmtId="0" fontId="60" fillId="2" borderId="0" xfId="0" applyFont="1" applyFill="1">
      <alignment vertical="center"/>
    </xf>
    <xf numFmtId="0" fontId="61" fillId="2" borderId="0" xfId="0" applyFont="1" applyFill="1">
      <alignment vertical="center"/>
    </xf>
    <xf numFmtId="0" fontId="41" fillId="2" borderId="0" xfId="0" applyFont="1" applyFill="1" applyAlignment="1">
      <alignment vertical="center" wrapText="1"/>
    </xf>
    <xf numFmtId="0" fontId="16" fillId="12" borderId="179" xfId="0" applyFont="1" applyFill="1" applyBorder="1" applyAlignment="1">
      <alignment horizontal="center" vertical="center" wrapText="1"/>
    </xf>
    <xf numFmtId="0" fontId="39" fillId="12" borderId="180" xfId="0" applyFont="1" applyFill="1" applyBorder="1" applyAlignment="1">
      <alignment horizontal="center" vertical="center" wrapText="1"/>
    </xf>
    <xf numFmtId="0" fontId="14" fillId="4" borderId="182" xfId="0" applyFont="1" applyFill="1" applyBorder="1" applyAlignment="1" applyProtection="1">
      <alignment horizontal="center" vertical="center"/>
      <protection locked="0"/>
    </xf>
    <xf numFmtId="0" fontId="60" fillId="2" borderId="0" xfId="0" applyFont="1" applyFill="1" applyAlignment="1">
      <alignment horizontal="center" vertical="center"/>
    </xf>
    <xf numFmtId="0" fontId="60" fillId="0" borderId="0" xfId="0" applyFont="1" applyAlignment="1">
      <alignment horizontal="center" vertical="center"/>
    </xf>
    <xf numFmtId="0" fontId="61" fillId="0" borderId="0" xfId="0" applyFont="1">
      <alignment vertical="center"/>
    </xf>
    <xf numFmtId="0" fontId="61" fillId="0" borderId="0" xfId="0" applyFont="1" applyAlignment="1"/>
    <xf numFmtId="0" fontId="60" fillId="0" borderId="0" xfId="0" applyFont="1">
      <alignment vertical="center"/>
    </xf>
    <xf numFmtId="49" fontId="60" fillId="0" borderId="0" xfId="0" applyNumberFormat="1" applyFont="1" applyAlignment="1">
      <alignment horizontal="center" vertical="center"/>
    </xf>
    <xf numFmtId="49" fontId="60" fillId="0" borderId="0" xfId="0" applyNumberFormat="1" applyFont="1">
      <alignment vertical="center"/>
    </xf>
    <xf numFmtId="0" fontId="60" fillId="0" borderId="0" xfId="0" applyFont="1" applyAlignment="1"/>
    <xf numFmtId="0" fontId="16" fillId="0" borderId="0" xfId="0" applyFont="1" applyAlignment="1">
      <alignment vertical="center" wrapText="1"/>
    </xf>
    <xf numFmtId="0" fontId="47" fillId="0" borderId="0" xfId="0" applyFont="1" applyAlignment="1">
      <alignment vertical="center" wrapText="1"/>
    </xf>
    <xf numFmtId="0" fontId="48" fillId="0" borderId="0" xfId="0" applyFont="1" applyAlignment="1">
      <alignment vertical="center" wrapText="1"/>
    </xf>
    <xf numFmtId="0" fontId="14" fillId="0" borderId="0" xfId="0" applyFont="1" applyAlignment="1">
      <alignment vertical="top" wrapText="1" shrinkToFit="1"/>
    </xf>
    <xf numFmtId="0" fontId="14" fillId="0" borderId="0" xfId="0" applyFont="1" applyAlignment="1">
      <alignment vertical="distributed" wrapText="1" shrinkToFit="1"/>
    </xf>
    <xf numFmtId="0" fontId="14" fillId="0" borderId="0" xfId="0" applyFont="1" applyAlignment="1">
      <alignment vertical="top" shrinkToFit="1"/>
    </xf>
    <xf numFmtId="0" fontId="32" fillId="0" borderId="0" xfId="0" applyFont="1" applyAlignment="1">
      <alignment vertical="center" shrinkToFit="1"/>
    </xf>
    <xf numFmtId="0" fontId="14" fillId="0" borderId="47" xfId="0" applyFont="1" applyBorder="1" applyAlignment="1">
      <alignment horizontal="center" vertical="center" wrapText="1"/>
    </xf>
    <xf numFmtId="0" fontId="24" fillId="0" borderId="47" xfId="0" applyFont="1" applyBorder="1" applyAlignment="1">
      <alignment vertical="center" wrapText="1"/>
    </xf>
    <xf numFmtId="181" fontId="14" fillId="0" borderId="0" xfId="0" applyNumberFormat="1" applyFont="1">
      <alignment vertical="center"/>
    </xf>
    <xf numFmtId="0" fontId="16" fillId="0" borderId="47" xfId="0" applyFont="1" applyBorder="1" applyAlignment="1">
      <alignment horizontal="center" vertical="center" shrinkToFit="1"/>
    </xf>
    <xf numFmtId="0" fontId="14" fillId="0" borderId="0" xfId="0" applyFont="1" applyAlignment="1">
      <alignment horizontal="left" vertical="distributed" wrapText="1" shrinkToFit="1"/>
    </xf>
    <xf numFmtId="0" fontId="27" fillId="2" borderId="0" xfId="0" applyFont="1" applyFill="1" applyAlignment="1">
      <alignment horizontal="right" vertical="center" wrapText="1"/>
    </xf>
    <xf numFmtId="0" fontId="19" fillId="2" borderId="21" xfId="0" applyFont="1" applyFill="1" applyBorder="1" applyAlignment="1" applyProtection="1">
      <alignment vertical="top" wrapText="1"/>
      <protection locked="0"/>
    </xf>
    <xf numFmtId="0" fontId="59" fillId="2" borderId="21" xfId="0" applyFont="1" applyFill="1" applyBorder="1" applyAlignment="1" applyProtection="1">
      <alignment horizontal="center" vertical="center" wrapText="1"/>
      <protection locked="0"/>
    </xf>
    <xf numFmtId="0" fontId="20" fillId="0" borderId="83" xfId="0" applyFont="1" applyBorder="1" applyAlignment="1">
      <alignment vertical="top" wrapText="1"/>
    </xf>
    <xf numFmtId="0" fontId="64" fillId="15" borderId="0" xfId="0" applyFont="1" applyFill="1" applyAlignment="1">
      <alignment vertical="center" shrinkToFit="1"/>
    </xf>
    <xf numFmtId="0" fontId="16" fillId="15" borderId="0" xfId="0" applyFont="1" applyFill="1">
      <alignment vertical="center"/>
    </xf>
    <xf numFmtId="0" fontId="24" fillId="11" borderId="160" xfId="0" applyFont="1" applyFill="1" applyBorder="1" applyAlignment="1">
      <alignment horizontal="center" vertical="center" shrinkToFit="1"/>
    </xf>
    <xf numFmtId="179" fontId="14" fillId="11" borderId="163" xfId="0" applyNumberFormat="1" applyFont="1" applyFill="1" applyBorder="1" applyAlignment="1">
      <alignment horizontal="center" vertical="center"/>
    </xf>
    <xf numFmtId="0" fontId="51" fillId="4" borderId="25" xfId="0" applyFont="1" applyFill="1" applyBorder="1" applyAlignment="1">
      <alignment horizontal="right" vertical="center" shrinkToFit="1"/>
    </xf>
    <xf numFmtId="0" fontId="41" fillId="15" borderId="0" xfId="0" applyFont="1" applyFill="1" applyAlignment="1">
      <alignment horizontal="center" vertical="center" wrapText="1"/>
    </xf>
    <xf numFmtId="0" fontId="27" fillId="15" borderId="0" xfId="0" applyFont="1" applyFill="1" applyAlignment="1">
      <alignment horizontal="center" vertical="center" wrapText="1"/>
    </xf>
    <xf numFmtId="0" fontId="41" fillId="2" borderId="0" xfId="0" applyFont="1" applyFill="1" applyAlignment="1">
      <alignment horizontal="center" vertical="top"/>
    </xf>
    <xf numFmtId="0" fontId="58" fillId="2" borderId="0" xfId="0" applyFont="1" applyFill="1" applyProtection="1">
      <alignment vertical="center"/>
      <protection locked="0"/>
    </xf>
    <xf numFmtId="0" fontId="27" fillId="0" borderId="0" xfId="0" applyFont="1" applyAlignment="1">
      <alignment horizontal="center" vertical="center"/>
    </xf>
    <xf numFmtId="0" fontId="47" fillId="0" borderId="204" xfId="0" applyFont="1" applyBorder="1" applyAlignment="1">
      <alignment horizontal="center" vertical="center" wrapText="1"/>
    </xf>
    <xf numFmtId="0" fontId="47" fillId="0" borderId="207" xfId="0" applyFont="1" applyBorder="1" applyAlignment="1">
      <alignment horizontal="center" vertical="center" wrapText="1"/>
    </xf>
    <xf numFmtId="0" fontId="47" fillId="0" borderId="203" xfId="0" applyFont="1" applyBorder="1" applyAlignment="1">
      <alignment horizontal="center" vertical="center" wrapText="1"/>
    </xf>
    <xf numFmtId="0" fontId="48" fillId="0" borderId="208" xfId="0" applyFont="1" applyBorder="1" applyAlignment="1">
      <alignment horizontal="center" vertical="center" wrapText="1"/>
    </xf>
    <xf numFmtId="0" fontId="16" fillId="0" borderId="93" xfId="0" applyFont="1" applyBorder="1" applyAlignment="1">
      <alignment horizontal="center" vertical="center" wrapText="1"/>
    </xf>
    <xf numFmtId="0" fontId="20" fillId="0" borderId="101" xfId="0" applyFont="1" applyBorder="1" applyAlignment="1">
      <alignment horizontal="left" vertical="top" wrapText="1"/>
    </xf>
    <xf numFmtId="176" fontId="19" fillId="0" borderId="78" xfId="0" quotePrefix="1" applyNumberFormat="1" applyFont="1" applyBorder="1" applyAlignment="1">
      <alignment horizontal="center" vertical="center"/>
    </xf>
    <xf numFmtId="0" fontId="32" fillId="0" borderId="41" xfId="0" applyFont="1" applyBorder="1" applyAlignment="1">
      <alignment horizontal="center" vertical="center" shrinkToFit="1"/>
    </xf>
    <xf numFmtId="0" fontId="32" fillId="0" borderId="56"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108"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73" xfId="0" applyFont="1" applyBorder="1" applyAlignment="1">
      <alignment horizontal="center" vertical="center" shrinkToFit="1"/>
    </xf>
    <xf numFmtId="0" fontId="32" fillId="0" borderId="78" xfId="0" applyFont="1" applyBorder="1" applyAlignment="1">
      <alignment horizontal="center" vertical="center" shrinkToFit="1"/>
    </xf>
    <xf numFmtId="0" fontId="32" fillId="0" borderId="112"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108" xfId="0" applyFont="1" applyBorder="1" applyAlignment="1">
      <alignment horizontal="center" vertical="center" shrinkToFit="1"/>
    </xf>
    <xf numFmtId="0" fontId="19" fillId="0" borderId="73" xfId="0" applyFont="1" applyBorder="1" applyAlignment="1">
      <alignment horizontal="center" vertical="center" shrinkToFit="1"/>
    </xf>
    <xf numFmtId="0" fontId="19" fillId="0" borderId="112" xfId="0" applyFont="1" applyBorder="1" applyAlignment="1">
      <alignment horizontal="center" vertical="center" shrinkToFit="1"/>
    </xf>
    <xf numFmtId="0" fontId="14" fillId="12" borderId="182" xfId="0" applyFont="1" applyFill="1" applyBorder="1" applyAlignment="1" applyProtection="1">
      <alignment horizontal="center" vertical="center"/>
      <protection locked="0"/>
    </xf>
    <xf numFmtId="0" fontId="14" fillId="0" borderId="0" xfId="0" applyFont="1" applyAlignment="1">
      <alignment horizontal="center" vertical="center" wrapText="1"/>
    </xf>
    <xf numFmtId="0" fontId="22" fillId="0" borderId="0" xfId="0" applyFont="1" applyAlignment="1">
      <alignment horizontal="left" vertical="center" wrapText="1"/>
    </xf>
    <xf numFmtId="0" fontId="14" fillId="0" borderId="47" xfId="0" applyFont="1" applyBorder="1">
      <alignment vertical="center"/>
    </xf>
    <xf numFmtId="0" fontId="16" fillId="0" borderId="47" xfId="0" applyFont="1" applyBorder="1">
      <alignment vertical="center"/>
    </xf>
    <xf numFmtId="0" fontId="21" fillId="0" borderId="0" xfId="0" quotePrefix="1" applyFont="1">
      <alignment vertical="center"/>
    </xf>
    <xf numFmtId="0" fontId="67" fillId="0" borderId="0" xfId="0" applyFont="1">
      <alignment vertical="center"/>
    </xf>
    <xf numFmtId="0" fontId="68" fillId="0" borderId="0" xfId="0" applyFont="1">
      <alignment vertical="center"/>
    </xf>
    <xf numFmtId="178" fontId="68" fillId="0" borderId="0" xfId="0" applyNumberFormat="1" applyFont="1" applyAlignment="1">
      <alignment vertical="top" wrapText="1"/>
    </xf>
    <xf numFmtId="178" fontId="68" fillId="0" borderId="40" xfId="0" applyNumberFormat="1" applyFont="1" applyBorder="1" applyAlignment="1">
      <alignment vertical="top" wrapText="1"/>
    </xf>
    <xf numFmtId="0" fontId="61" fillId="0" borderId="0" xfId="0" quotePrefix="1" applyFont="1">
      <alignment vertical="center"/>
    </xf>
    <xf numFmtId="0" fontId="0" fillId="0" borderId="0" xfId="0" applyAlignment="1">
      <alignment vertical="center" wrapText="1"/>
    </xf>
    <xf numFmtId="56" fontId="0" fillId="0" borderId="0" xfId="0" applyNumberFormat="1">
      <alignment vertical="center"/>
    </xf>
    <xf numFmtId="0" fontId="16" fillId="4" borderId="134" xfId="0" applyFont="1" applyFill="1" applyBorder="1" applyAlignment="1" applyProtection="1">
      <alignment horizontal="center" vertical="center" shrinkToFit="1"/>
      <protection locked="0"/>
    </xf>
    <xf numFmtId="183" fontId="16" fillId="4" borderId="29" xfId="0" quotePrefix="1" applyNumberFormat="1" applyFont="1" applyFill="1" applyBorder="1" applyAlignment="1" applyProtection="1">
      <alignment horizontal="center" vertical="center" shrinkToFit="1"/>
      <protection locked="0"/>
    </xf>
    <xf numFmtId="183" fontId="16" fillId="4" borderId="29" xfId="0" applyNumberFormat="1" applyFont="1" applyFill="1" applyBorder="1" applyAlignment="1" applyProtection="1">
      <alignment horizontal="center" vertical="center" shrinkToFit="1"/>
      <protection locked="0"/>
    </xf>
    <xf numFmtId="0" fontId="16" fillId="0" borderId="135" xfId="0" applyFont="1" applyBorder="1" applyAlignment="1" applyProtection="1">
      <alignment horizontal="center" vertical="center" shrinkToFit="1"/>
      <protection locked="0"/>
    </xf>
    <xf numFmtId="0" fontId="16" fillId="4" borderId="135" xfId="0" applyFont="1" applyFill="1" applyBorder="1" applyAlignment="1" applyProtection="1">
      <alignment horizontal="center" vertical="center" shrinkToFit="1"/>
      <protection locked="0"/>
    </xf>
    <xf numFmtId="0" fontId="16" fillId="4" borderId="27" xfId="0" applyFont="1" applyFill="1" applyBorder="1" applyAlignment="1" applyProtection="1">
      <alignment horizontal="center" vertical="center" shrinkToFit="1"/>
      <protection locked="0"/>
    </xf>
    <xf numFmtId="0" fontId="16" fillId="4" borderId="28" xfId="0" applyFont="1" applyFill="1" applyBorder="1" applyAlignment="1" applyProtection="1">
      <alignment horizontal="center" vertical="center" shrinkToFit="1"/>
      <protection locked="0"/>
    </xf>
    <xf numFmtId="0" fontId="70" fillId="3" borderId="52" xfId="0" applyFont="1" applyFill="1" applyBorder="1" applyAlignment="1">
      <alignment horizontal="center" vertical="center" wrapText="1"/>
    </xf>
    <xf numFmtId="0" fontId="70" fillId="3" borderId="54" xfId="0" applyFont="1" applyFill="1" applyBorder="1" applyAlignment="1">
      <alignment horizontal="center" vertical="center" wrapText="1"/>
    </xf>
    <xf numFmtId="0" fontId="70" fillId="12" borderId="53" xfId="0" applyFont="1" applyFill="1" applyBorder="1" applyAlignment="1">
      <alignment horizontal="center" vertical="center" wrapText="1"/>
    </xf>
    <xf numFmtId="0" fontId="60" fillId="0" borderId="57" xfId="0" applyFont="1" applyBorder="1">
      <alignment vertical="center"/>
    </xf>
    <xf numFmtId="0" fontId="60" fillId="0" borderId="58" xfId="0" applyFont="1" applyBorder="1">
      <alignment vertical="center"/>
    </xf>
    <xf numFmtId="0" fontId="61" fillId="0" borderId="57" xfId="0" applyFont="1" applyBorder="1">
      <alignment vertical="center"/>
    </xf>
    <xf numFmtId="0" fontId="60" fillId="0" borderId="59" xfId="0" applyFont="1" applyBorder="1">
      <alignment vertical="center"/>
    </xf>
    <xf numFmtId="0" fontId="60" fillId="0" borderId="64" xfId="0" applyFont="1" applyBorder="1">
      <alignment vertical="center"/>
    </xf>
    <xf numFmtId="0" fontId="60" fillId="0" borderId="65" xfId="0" applyFont="1" applyBorder="1">
      <alignment vertical="center"/>
    </xf>
    <xf numFmtId="0" fontId="61" fillId="0" borderId="64" xfId="0" applyFont="1" applyBorder="1">
      <alignment vertical="center"/>
    </xf>
    <xf numFmtId="0" fontId="60" fillId="0" borderId="66" xfId="0" applyFont="1" applyBorder="1">
      <alignment vertical="center"/>
    </xf>
    <xf numFmtId="0" fontId="60" fillId="0" borderId="69" xfId="0" applyFont="1" applyBorder="1">
      <alignment vertical="center"/>
    </xf>
    <xf numFmtId="0" fontId="60" fillId="0" borderId="70" xfId="0" applyFont="1" applyBorder="1">
      <alignment vertical="center"/>
    </xf>
    <xf numFmtId="0" fontId="61" fillId="0" borderId="69" xfId="0" applyFont="1" applyBorder="1">
      <alignment vertical="center"/>
    </xf>
    <xf numFmtId="0" fontId="60" fillId="0" borderId="71" xfId="0" applyFont="1" applyBorder="1">
      <alignment vertical="center"/>
    </xf>
    <xf numFmtId="0" fontId="60" fillId="0" borderId="74" xfId="0" applyFont="1" applyBorder="1">
      <alignment vertical="center"/>
    </xf>
    <xf numFmtId="0" fontId="60" fillId="0" borderId="42" xfId="0" applyFont="1" applyBorder="1">
      <alignment vertical="center"/>
    </xf>
    <xf numFmtId="0" fontId="61" fillId="0" borderId="74" xfId="0" applyFont="1" applyBorder="1">
      <alignment vertical="center"/>
    </xf>
    <xf numFmtId="0" fontId="60" fillId="0" borderId="75" xfId="0" applyFont="1" applyBorder="1">
      <alignment vertical="center"/>
    </xf>
    <xf numFmtId="0" fontId="69" fillId="0" borderId="66" xfId="0" applyFont="1" applyBorder="1" applyAlignment="1">
      <alignment horizontal="left" vertical="center"/>
    </xf>
    <xf numFmtId="0" fontId="60" fillId="0" borderId="82" xfId="0" applyFont="1" applyBorder="1">
      <alignment vertical="center"/>
    </xf>
    <xf numFmtId="0" fontId="60" fillId="0" borderId="83" xfId="0" applyFont="1" applyBorder="1">
      <alignment vertical="center"/>
    </xf>
    <xf numFmtId="0" fontId="61" fillId="0" borderId="82" xfId="0" applyFont="1" applyBorder="1">
      <alignment vertical="center"/>
    </xf>
    <xf numFmtId="0" fontId="60" fillId="0" borderId="84" xfId="0" applyFont="1" applyBorder="1">
      <alignment vertical="center"/>
    </xf>
    <xf numFmtId="0" fontId="60" fillId="0" borderId="86" xfId="0" applyFont="1" applyBorder="1">
      <alignment vertical="center"/>
    </xf>
    <xf numFmtId="0" fontId="60" fillId="0" borderId="48" xfId="0" applyFont="1" applyBorder="1">
      <alignment vertical="center"/>
    </xf>
    <xf numFmtId="0" fontId="61" fillId="0" borderId="86" xfId="0" applyFont="1" applyBorder="1">
      <alignment vertical="center"/>
    </xf>
    <xf numFmtId="0" fontId="60" fillId="0" borderId="87" xfId="0" applyFont="1" applyBorder="1">
      <alignment vertical="center"/>
    </xf>
    <xf numFmtId="0" fontId="47" fillId="0" borderId="153" xfId="0" applyFont="1" applyBorder="1" applyAlignment="1">
      <alignment horizontal="center" vertical="center" wrapText="1"/>
    </xf>
    <xf numFmtId="0" fontId="48" fillId="0" borderId="229" xfId="0" applyFont="1" applyBorder="1" applyAlignment="1">
      <alignment horizontal="center" vertical="center" wrapText="1"/>
    </xf>
    <xf numFmtId="182" fontId="14" fillId="11" borderId="219" xfId="0" applyNumberFormat="1" applyFont="1" applyFill="1" applyBorder="1" applyAlignment="1">
      <alignment horizontal="center" vertical="center"/>
    </xf>
    <xf numFmtId="0" fontId="24" fillId="11" borderId="161" xfId="0" applyFont="1" applyFill="1" applyBorder="1" applyAlignment="1">
      <alignment horizontal="center" vertical="center" wrapText="1"/>
    </xf>
    <xf numFmtId="0" fontId="24" fillId="11" borderId="218" xfId="0" applyFont="1" applyFill="1" applyBorder="1" applyAlignment="1">
      <alignment horizontal="center" vertical="center" shrinkToFit="1"/>
    </xf>
    <xf numFmtId="178" fontId="14" fillId="11" borderId="162" xfId="0" applyNumberFormat="1" applyFont="1" applyFill="1" applyBorder="1" applyAlignment="1">
      <alignment horizontal="center" vertical="center"/>
    </xf>
    <xf numFmtId="0" fontId="52" fillId="4" borderId="1" xfId="0" applyFont="1" applyFill="1" applyBorder="1" applyAlignment="1"/>
    <xf numFmtId="0" fontId="21" fillId="8" borderId="136" xfId="0" applyFont="1" applyFill="1" applyBorder="1" applyAlignment="1" applyProtection="1">
      <alignment horizontal="center" vertical="center" wrapText="1"/>
      <protection locked="0"/>
    </xf>
    <xf numFmtId="0" fontId="71" fillId="0" borderId="24" xfId="0" applyFont="1" applyBorder="1" applyAlignment="1">
      <alignment horizontal="center" vertical="center" shrinkToFit="1"/>
    </xf>
    <xf numFmtId="0" fontId="32" fillId="2" borderId="12" xfId="0" applyFont="1" applyFill="1" applyBorder="1" applyAlignment="1">
      <alignment vertical="center" wrapText="1"/>
    </xf>
    <xf numFmtId="0" fontId="72" fillId="0" borderId="0" xfId="0" applyFont="1">
      <alignment vertical="center"/>
    </xf>
    <xf numFmtId="0" fontId="72" fillId="0" borderId="0" xfId="0" applyFont="1" applyAlignment="1">
      <alignment horizontal="center" vertical="center"/>
    </xf>
    <xf numFmtId="0" fontId="73" fillId="0" borderId="0" xfId="0" applyFont="1" applyAlignment="1">
      <alignment horizontal="center" vertical="center"/>
    </xf>
    <xf numFmtId="0" fontId="72" fillId="13" borderId="0" xfId="0" applyFont="1" applyFill="1" applyAlignment="1">
      <alignment horizontal="center" vertical="center"/>
    </xf>
    <xf numFmtId="49" fontId="72" fillId="13" borderId="0" xfId="0" applyNumberFormat="1" applyFont="1" applyFill="1" applyAlignment="1">
      <alignment horizontal="center" vertical="center"/>
    </xf>
    <xf numFmtId="0" fontId="74" fillId="0" borderId="0" xfId="0" applyFont="1">
      <alignment vertical="center"/>
    </xf>
    <xf numFmtId="0" fontId="75" fillId="0" borderId="0" xfId="0" applyFont="1">
      <alignment vertical="center"/>
    </xf>
    <xf numFmtId="49" fontId="72" fillId="0" borderId="0" xfId="0" applyNumberFormat="1" applyFont="1" applyAlignment="1">
      <alignment horizontal="center" vertical="center"/>
    </xf>
    <xf numFmtId="0" fontId="72" fillId="0" borderId="0" xfId="0" applyFont="1" applyAlignment="1">
      <alignment vertical="center" wrapText="1"/>
    </xf>
    <xf numFmtId="0" fontId="77" fillId="0" borderId="0" xfId="0" applyFont="1" applyAlignment="1">
      <alignment vertical="center" wrapText="1"/>
    </xf>
    <xf numFmtId="180" fontId="72" fillId="0" borderId="0" xfId="0" applyNumberFormat="1" applyFont="1" applyAlignment="1">
      <alignment horizontal="left" vertical="center"/>
    </xf>
    <xf numFmtId="49" fontId="76" fillId="0" borderId="0" xfId="0" applyNumberFormat="1" applyFont="1">
      <alignment vertical="center"/>
    </xf>
    <xf numFmtId="49" fontId="72" fillId="0" borderId="0" xfId="0" applyNumberFormat="1" applyFont="1" applyAlignment="1">
      <alignment horizontal="left" vertical="center"/>
    </xf>
    <xf numFmtId="49" fontId="76" fillId="0" borderId="0" xfId="0" applyNumberFormat="1" applyFont="1" applyAlignment="1">
      <alignment horizontal="center" vertical="center"/>
    </xf>
    <xf numFmtId="0" fontId="78" fillId="18" borderId="0" xfId="0" applyFont="1" applyFill="1">
      <alignment vertical="center"/>
    </xf>
    <xf numFmtId="0" fontId="78" fillId="0" borderId="0" xfId="0" applyFont="1">
      <alignment vertical="center"/>
    </xf>
    <xf numFmtId="0" fontId="72" fillId="0" borderId="0" xfId="0" applyFont="1" applyAlignment="1">
      <alignment horizontal="left" vertical="center"/>
    </xf>
    <xf numFmtId="0" fontId="72" fillId="2" borderId="65" xfId="0" applyFont="1" applyFill="1" applyBorder="1">
      <alignment vertical="center"/>
    </xf>
    <xf numFmtId="49" fontId="72" fillId="2" borderId="63" xfId="0" applyNumberFormat="1" applyFont="1" applyFill="1" applyBorder="1" applyAlignment="1">
      <alignment horizontal="left" vertical="center"/>
    </xf>
    <xf numFmtId="49" fontId="72" fillId="2" borderId="77" xfId="0" applyNumberFormat="1" applyFont="1" applyFill="1" applyBorder="1" applyAlignment="1">
      <alignment horizontal="left" vertical="center"/>
    </xf>
    <xf numFmtId="0" fontId="75" fillId="2" borderId="63" xfId="0" applyFont="1" applyFill="1" applyBorder="1">
      <alignment vertical="center"/>
    </xf>
    <xf numFmtId="49" fontId="75" fillId="2" borderId="65" xfId="0" applyNumberFormat="1" applyFont="1" applyFill="1" applyBorder="1" applyAlignment="1">
      <alignment horizontal="center" vertical="center"/>
    </xf>
    <xf numFmtId="0" fontId="79" fillId="2" borderId="132" xfId="0" applyFont="1" applyFill="1" applyBorder="1" applyAlignment="1">
      <alignment horizontal="center" vertical="center"/>
    </xf>
    <xf numFmtId="0" fontId="75" fillId="0" borderId="39" xfId="0" applyFont="1" applyBorder="1">
      <alignment vertical="center"/>
    </xf>
    <xf numFmtId="0" fontId="72" fillId="2" borderId="120" xfId="0" applyFont="1" applyFill="1" applyBorder="1" applyAlignment="1">
      <alignment horizontal="center" vertical="center"/>
    </xf>
    <xf numFmtId="0" fontId="72" fillId="2" borderId="121" xfId="0" applyFont="1" applyFill="1" applyBorder="1">
      <alignment vertical="center"/>
    </xf>
    <xf numFmtId="0" fontId="72" fillId="2" borderId="122" xfId="0" applyFont="1" applyFill="1" applyBorder="1" applyAlignment="1">
      <alignment horizontal="left" vertical="center"/>
    </xf>
    <xf numFmtId="0" fontId="72" fillId="2" borderId="120" xfId="0" applyFont="1" applyFill="1" applyBorder="1" applyAlignment="1">
      <alignment horizontal="left" vertical="center"/>
    </xf>
    <xf numFmtId="0" fontId="75" fillId="2" borderId="122" xfId="0" applyFont="1" applyFill="1" applyBorder="1" applyAlignment="1">
      <alignment vertical="center" wrapText="1"/>
    </xf>
    <xf numFmtId="49" fontId="80" fillId="4" borderId="121" xfId="0" applyNumberFormat="1" applyFont="1" applyFill="1" applyBorder="1" applyAlignment="1">
      <alignment horizontal="center" vertical="center" wrapText="1"/>
    </xf>
    <xf numFmtId="0" fontId="75" fillId="2" borderId="131" xfId="0" applyFont="1" applyFill="1" applyBorder="1" applyAlignment="1">
      <alignment vertical="center" wrapText="1"/>
    </xf>
    <xf numFmtId="49" fontId="75" fillId="0" borderId="39" xfId="0" applyNumberFormat="1" applyFont="1" applyBorder="1" applyAlignment="1">
      <alignment horizontal="center" vertical="center" wrapText="1"/>
    </xf>
    <xf numFmtId="0" fontId="81" fillId="4" borderId="138" xfId="0" applyFont="1" applyFill="1" applyBorder="1">
      <alignment vertical="center"/>
    </xf>
    <xf numFmtId="0" fontId="72" fillId="2" borderId="123" xfId="0" applyFont="1" applyFill="1" applyBorder="1" applyAlignment="1">
      <alignment horizontal="center" vertical="center"/>
    </xf>
    <xf numFmtId="0" fontId="72" fillId="2" borderId="124" xfId="0" applyFont="1" applyFill="1" applyBorder="1">
      <alignment vertical="center"/>
    </xf>
    <xf numFmtId="0" fontId="72" fillId="2" borderId="125" xfId="0" applyFont="1" applyFill="1" applyBorder="1" applyAlignment="1">
      <alignment horizontal="left" vertical="center"/>
    </xf>
    <xf numFmtId="0" fontId="72" fillId="2" borderId="123" xfId="0" applyFont="1" applyFill="1" applyBorder="1" applyAlignment="1">
      <alignment horizontal="left" vertical="center"/>
    </xf>
    <xf numFmtId="0" fontId="75" fillId="2" borderId="125" xfId="0" applyFont="1" applyFill="1" applyBorder="1" applyAlignment="1">
      <alignment vertical="center" wrapText="1"/>
    </xf>
    <xf numFmtId="49" fontId="80" fillId="4" borderId="124" xfId="0" applyNumberFormat="1" applyFont="1" applyFill="1" applyBorder="1" applyAlignment="1">
      <alignment horizontal="center" vertical="center" wrapText="1"/>
    </xf>
    <xf numFmtId="0" fontId="75" fillId="2" borderId="133" xfId="0" applyFont="1" applyFill="1" applyBorder="1" applyAlignment="1">
      <alignment vertical="center" wrapText="1"/>
    </xf>
    <xf numFmtId="0" fontId="75" fillId="0" borderId="39" xfId="0" applyFont="1" applyBorder="1" applyAlignment="1">
      <alignment vertical="center" wrapText="1"/>
    </xf>
    <xf numFmtId="0" fontId="81" fillId="4" borderId="139" xfId="0" applyFont="1" applyFill="1" applyBorder="1" applyAlignment="1">
      <alignment vertical="center" shrinkToFit="1"/>
    </xf>
    <xf numFmtId="0" fontId="81" fillId="4" borderId="139" xfId="0" applyFont="1" applyFill="1" applyBorder="1" applyAlignment="1">
      <alignment vertical="center" wrapText="1"/>
    </xf>
    <xf numFmtId="0" fontId="81" fillId="4" borderId="220" xfId="0" applyFont="1" applyFill="1" applyBorder="1">
      <alignment vertical="center"/>
    </xf>
    <xf numFmtId="0" fontId="81" fillId="4" borderId="139" xfId="0" applyFont="1" applyFill="1" applyBorder="1">
      <alignment vertical="center"/>
    </xf>
    <xf numFmtId="0" fontId="75" fillId="2" borderId="125" xfId="0" applyFont="1" applyFill="1" applyBorder="1">
      <alignment vertical="center"/>
    </xf>
    <xf numFmtId="0" fontId="72" fillId="2" borderId="123" xfId="0" applyFont="1" applyFill="1" applyBorder="1">
      <alignment vertical="center"/>
    </xf>
    <xf numFmtId="0" fontId="81" fillId="4" borderId="221" xfId="0" applyFont="1" applyFill="1" applyBorder="1">
      <alignment vertical="center"/>
    </xf>
    <xf numFmtId="0" fontId="81" fillId="4" borderId="236" xfId="0" applyFont="1" applyFill="1" applyBorder="1">
      <alignment vertical="center"/>
    </xf>
    <xf numFmtId="49" fontId="72" fillId="2" borderId="125" xfId="0" applyNumberFormat="1" applyFont="1" applyFill="1" applyBorder="1" applyAlignment="1">
      <alignment horizontal="left" vertical="center"/>
    </xf>
    <xf numFmtId="49" fontId="72" fillId="2" borderId="123" xfId="0" applyNumberFormat="1" applyFont="1" applyFill="1" applyBorder="1" applyAlignment="1">
      <alignment horizontal="left" vertical="center"/>
    </xf>
    <xf numFmtId="0" fontId="81" fillId="4" borderId="140" xfId="0" applyFont="1" applyFill="1" applyBorder="1" applyAlignment="1">
      <alignment vertical="center" shrinkToFit="1"/>
    </xf>
    <xf numFmtId="0" fontId="81" fillId="4" borderId="140" xfId="0" applyFont="1" applyFill="1" applyBorder="1" applyAlignment="1">
      <alignment vertical="center" wrapText="1"/>
    </xf>
    <xf numFmtId="49" fontId="75" fillId="2" borderId="125" xfId="0" applyNumberFormat="1" applyFont="1" applyFill="1" applyBorder="1" applyAlignment="1">
      <alignment horizontal="center" vertical="center" wrapText="1"/>
    </xf>
    <xf numFmtId="49" fontId="72" fillId="2" borderId="126" xfId="0" applyNumberFormat="1" applyFont="1" applyFill="1" applyBorder="1" applyAlignment="1">
      <alignment horizontal="left" vertical="center"/>
    </xf>
    <xf numFmtId="0" fontId="72" fillId="2" borderId="127" xfId="0" applyFont="1" applyFill="1" applyBorder="1" applyAlignment="1">
      <alignment horizontal="center" vertical="center"/>
    </xf>
    <xf numFmtId="0" fontId="72" fillId="2" borderId="128" xfId="0" applyFont="1" applyFill="1" applyBorder="1">
      <alignment vertical="center"/>
    </xf>
    <xf numFmtId="49" fontId="72" fillId="2" borderId="129" xfId="0" applyNumberFormat="1" applyFont="1" applyFill="1" applyBorder="1" applyAlignment="1">
      <alignment horizontal="left" vertical="center"/>
    </xf>
    <xf numFmtId="49" fontId="72" fillId="2" borderId="129" xfId="0" applyNumberFormat="1" applyFont="1" applyFill="1" applyBorder="1" applyAlignment="1">
      <alignment horizontal="center" vertical="center"/>
    </xf>
    <xf numFmtId="49" fontId="72" fillId="2" borderId="130" xfId="0" applyNumberFormat="1" applyFont="1" applyFill="1" applyBorder="1" applyAlignment="1">
      <alignment horizontal="left" vertical="center"/>
    </xf>
    <xf numFmtId="0" fontId="81" fillId="4" borderId="237" xfId="0" applyFont="1" applyFill="1" applyBorder="1" applyAlignment="1">
      <alignment vertical="center" wrapText="1"/>
    </xf>
    <xf numFmtId="0" fontId="81" fillId="4" borderId="237" xfId="0" applyFont="1" applyFill="1" applyBorder="1" applyAlignment="1">
      <alignment vertical="center" shrinkToFit="1"/>
    </xf>
    <xf numFmtId="0" fontId="72" fillId="4" borderId="123" xfId="0" applyFont="1" applyFill="1" applyBorder="1">
      <alignment vertical="center"/>
    </xf>
    <xf numFmtId="0" fontId="72" fillId="4" borderId="127" xfId="0" applyFont="1" applyFill="1" applyBorder="1">
      <alignment vertical="center"/>
    </xf>
    <xf numFmtId="0" fontId="81" fillId="4" borderId="135" xfId="0" applyFont="1" applyFill="1" applyBorder="1" applyAlignment="1">
      <alignment vertical="center" shrinkToFit="1"/>
    </xf>
    <xf numFmtId="0" fontId="81" fillId="4" borderId="135" xfId="0" applyFont="1" applyFill="1" applyBorder="1" applyAlignment="1">
      <alignment vertical="center" wrapText="1"/>
    </xf>
    <xf numFmtId="0" fontId="18" fillId="15" borderId="0" xfId="0" applyFont="1" applyFill="1" applyAlignment="1">
      <alignment horizontal="center" vertical="center"/>
    </xf>
    <xf numFmtId="0" fontId="81" fillId="4" borderId="237" xfId="0" applyFont="1" applyFill="1" applyBorder="1">
      <alignment vertical="center"/>
    </xf>
    <xf numFmtId="0" fontId="74" fillId="0" borderId="0" xfId="0" applyFont="1" applyAlignment="1">
      <alignment horizontal="center" vertical="center"/>
    </xf>
    <xf numFmtId="0" fontId="77" fillId="0" borderId="0" xfId="0" applyFont="1" applyAlignment="1">
      <alignment horizontal="center" vertical="center" wrapText="1"/>
    </xf>
    <xf numFmtId="0" fontId="78" fillId="18" borderId="0" xfId="0" applyFont="1" applyFill="1" applyAlignment="1">
      <alignment horizontal="center" vertical="center"/>
    </xf>
    <xf numFmtId="0" fontId="78" fillId="0" borderId="0" xfId="0" applyFont="1" applyAlignment="1">
      <alignment horizontal="center" vertical="center"/>
    </xf>
    <xf numFmtId="0" fontId="82" fillId="4" borderId="138" xfId="0" applyFont="1" applyFill="1" applyBorder="1" applyAlignment="1">
      <alignment horizontal="center" vertical="center"/>
    </xf>
    <xf numFmtId="0" fontId="82" fillId="4" borderId="139" xfId="0" applyFont="1" applyFill="1" applyBorder="1" applyAlignment="1">
      <alignment horizontal="center" vertical="center" shrinkToFit="1"/>
    </xf>
    <xf numFmtId="0" fontId="82" fillId="4" borderId="220" xfId="0" applyFont="1" applyFill="1" applyBorder="1" applyAlignment="1">
      <alignment horizontal="center" vertical="center"/>
    </xf>
    <xf numFmtId="0" fontId="82" fillId="4" borderId="234" xfId="0" applyFont="1" applyFill="1" applyBorder="1" applyAlignment="1">
      <alignment horizontal="center" vertical="center" shrinkToFit="1"/>
    </xf>
    <xf numFmtId="0" fontId="82" fillId="4" borderId="234" xfId="0" applyFont="1" applyFill="1" applyBorder="1" applyAlignment="1">
      <alignment horizontal="center" vertical="center"/>
    </xf>
    <xf numFmtId="0" fontId="82" fillId="4" borderId="139" xfId="0" applyFont="1" applyFill="1" applyBorder="1" applyAlignment="1">
      <alignment horizontal="center" vertical="center"/>
    </xf>
    <xf numFmtId="0" fontId="82" fillId="4" borderId="235" xfId="0" applyFont="1" applyFill="1" applyBorder="1" applyAlignment="1">
      <alignment horizontal="center" vertical="center" shrinkToFit="1"/>
    </xf>
    <xf numFmtId="0" fontId="82" fillId="4" borderId="236" xfId="0" applyFont="1" applyFill="1" applyBorder="1" applyAlignment="1">
      <alignment horizontal="center" vertical="center"/>
    </xf>
    <xf numFmtId="0" fontId="82" fillId="4" borderId="140" xfId="0" applyFont="1" applyFill="1" applyBorder="1" applyAlignment="1">
      <alignment horizontal="center" vertical="center" shrinkToFit="1"/>
    </xf>
    <xf numFmtId="0" fontId="81" fillId="4" borderId="135" xfId="0" applyFont="1" applyFill="1" applyBorder="1" applyAlignment="1">
      <alignment horizontal="center" vertical="center" shrinkToFit="1"/>
    </xf>
    <xf numFmtId="49" fontId="72" fillId="2" borderId="125" xfId="0" applyNumberFormat="1" applyFont="1" applyFill="1" applyBorder="1" applyAlignment="1">
      <alignment horizontal="center" vertical="center"/>
    </xf>
    <xf numFmtId="0" fontId="83" fillId="4" borderId="138" xfId="0" applyFont="1" applyFill="1" applyBorder="1" applyAlignment="1">
      <alignment horizontal="center" vertical="center" wrapText="1"/>
    </xf>
    <xf numFmtId="0" fontId="83" fillId="4" borderId="238" xfId="0" applyFont="1" applyFill="1" applyBorder="1" applyAlignment="1">
      <alignment horizontal="center" vertical="center"/>
    </xf>
    <xf numFmtId="0" fontId="83" fillId="4" borderId="139" xfId="0" applyFont="1" applyFill="1" applyBorder="1" applyAlignment="1">
      <alignment horizontal="center" vertical="center" shrinkToFit="1"/>
    </xf>
    <xf numFmtId="0" fontId="83" fillId="4" borderId="139" xfId="0" applyFont="1" applyFill="1" applyBorder="1" applyAlignment="1">
      <alignment horizontal="center" vertical="center" wrapText="1"/>
    </xf>
    <xf numFmtId="0" fontId="83" fillId="4" borderId="234" xfId="0" applyFont="1" applyFill="1" applyBorder="1" applyAlignment="1">
      <alignment horizontal="center" vertical="center"/>
    </xf>
    <xf numFmtId="0" fontId="83" fillId="4" borderId="139" xfId="0" applyFont="1" applyFill="1" applyBorder="1" applyAlignment="1">
      <alignment horizontal="center" vertical="center"/>
    </xf>
    <xf numFmtId="0" fontId="83" fillId="4" borderId="235" xfId="0" applyFont="1" applyFill="1" applyBorder="1" applyAlignment="1">
      <alignment horizontal="center" vertical="center"/>
    </xf>
    <xf numFmtId="0" fontId="83" fillId="4" borderId="0" xfId="0" applyFont="1" applyFill="1" applyAlignment="1">
      <alignment horizontal="center" vertical="center" wrapText="1"/>
    </xf>
    <xf numFmtId="0" fontId="83" fillId="4" borderId="140" xfId="0" applyFont="1" applyFill="1" applyBorder="1" applyAlignment="1">
      <alignment horizontal="center" vertical="center" wrapText="1"/>
    </xf>
    <xf numFmtId="0" fontId="81" fillId="4" borderId="135" xfId="0" applyFont="1" applyFill="1" applyBorder="1" applyAlignment="1">
      <alignment horizontal="center" vertical="center" wrapText="1"/>
    </xf>
    <xf numFmtId="0" fontId="84" fillId="4" borderId="138" xfId="0" applyFont="1" applyFill="1" applyBorder="1" applyAlignment="1">
      <alignment horizontal="center" vertical="center" shrinkToFit="1"/>
    </xf>
    <xf numFmtId="0" fontId="84" fillId="4" borderId="139" xfId="0" applyFont="1" applyFill="1" applyBorder="1" applyAlignment="1">
      <alignment horizontal="center" vertical="center" shrinkToFit="1"/>
    </xf>
    <xf numFmtId="0" fontId="84" fillId="4" borderId="220" xfId="0" applyFont="1" applyFill="1" applyBorder="1" applyAlignment="1">
      <alignment horizontal="center" vertical="center"/>
    </xf>
    <xf numFmtId="0" fontId="84" fillId="4" borderId="140" xfId="0" applyFont="1" applyFill="1" applyBorder="1" applyAlignment="1">
      <alignment horizontal="center" vertical="center" shrinkToFit="1"/>
    </xf>
    <xf numFmtId="0" fontId="81" fillId="4" borderId="0" xfId="0" applyFont="1" applyFill="1" applyAlignment="1">
      <alignment horizontal="center" vertical="center" shrinkToFit="1"/>
    </xf>
    <xf numFmtId="49" fontId="72" fillId="2" borderId="0" xfId="0" applyNumberFormat="1" applyFont="1" applyFill="1" applyAlignment="1">
      <alignment horizontal="center" vertical="center"/>
    </xf>
    <xf numFmtId="0" fontId="81" fillId="4" borderId="239" xfId="0" applyFont="1" applyFill="1" applyBorder="1" applyAlignment="1">
      <alignment vertical="center" shrinkToFit="1"/>
    </xf>
    <xf numFmtId="0" fontId="84" fillId="4" borderId="139" xfId="0" applyFont="1" applyFill="1" applyBorder="1" applyAlignment="1">
      <alignment horizontal="center" vertical="center"/>
    </xf>
    <xf numFmtId="179" fontId="14" fillId="11" borderId="240" xfId="0" applyNumberFormat="1" applyFont="1" applyFill="1" applyBorder="1" applyAlignment="1">
      <alignment horizontal="center" vertical="center"/>
    </xf>
    <xf numFmtId="0" fontId="24" fillId="0" borderId="36" xfId="0" applyFont="1" applyBorder="1" applyAlignment="1">
      <alignment horizontal="center" vertical="center" wrapText="1"/>
    </xf>
    <xf numFmtId="0" fontId="24" fillId="0" borderId="170" xfId="0" applyFont="1" applyBorder="1" applyAlignment="1">
      <alignment horizontal="center" vertical="center" shrinkToFit="1"/>
    </xf>
    <xf numFmtId="178" fontId="14" fillId="0" borderId="37" xfId="0" applyNumberFormat="1" applyFont="1" applyBorder="1" applyAlignment="1">
      <alignment horizontal="center" vertical="center"/>
    </xf>
    <xf numFmtId="182" fontId="14" fillId="0" borderId="0" xfId="0" applyNumberFormat="1" applyFont="1" applyAlignment="1">
      <alignment horizontal="center" vertical="center"/>
    </xf>
    <xf numFmtId="49" fontId="58" fillId="2" borderId="0" xfId="0" applyNumberFormat="1" applyFont="1" applyFill="1">
      <alignment vertical="center"/>
    </xf>
    <xf numFmtId="0" fontId="58" fillId="2" borderId="0" xfId="0" applyFont="1" applyFill="1" applyAlignment="1">
      <alignment horizontal="center" vertical="center"/>
    </xf>
    <xf numFmtId="0" fontId="24" fillId="0" borderId="241" xfId="0" applyFont="1" applyBorder="1" applyAlignment="1">
      <alignment vertical="center" wrapText="1"/>
    </xf>
    <xf numFmtId="0" fontId="72" fillId="4" borderId="121" xfId="0" applyFont="1" applyFill="1" applyBorder="1">
      <alignment vertical="center"/>
    </xf>
    <xf numFmtId="0" fontId="72" fillId="4" borderId="124" xfId="0" applyFont="1" applyFill="1" applyBorder="1">
      <alignment vertical="center"/>
    </xf>
    <xf numFmtId="0" fontId="75" fillId="4" borderId="0" xfId="0" applyFont="1" applyFill="1">
      <alignment vertical="center"/>
    </xf>
    <xf numFmtId="0" fontId="41" fillId="18" borderId="0" xfId="0" applyFont="1" applyFill="1" applyAlignment="1">
      <alignment horizontal="center" vertical="center" wrapText="1"/>
    </xf>
    <xf numFmtId="0" fontId="41" fillId="18" borderId="0" xfId="0" applyFont="1" applyFill="1" applyAlignment="1">
      <alignment vertical="center" wrapText="1"/>
    </xf>
    <xf numFmtId="0" fontId="21" fillId="18" borderId="0" xfId="0" applyFont="1" applyFill="1" applyAlignment="1">
      <alignment horizontal="left" vertical="center"/>
    </xf>
    <xf numFmtId="0" fontId="14" fillId="18" borderId="0" xfId="0" applyFont="1" applyFill="1">
      <alignment vertical="center"/>
    </xf>
    <xf numFmtId="0" fontId="16" fillId="4" borderId="142" xfId="0" applyFont="1" applyFill="1" applyBorder="1" applyAlignment="1" applyProtection="1">
      <alignment horizontal="center" vertical="center" shrinkToFit="1"/>
      <protection locked="0"/>
    </xf>
    <xf numFmtId="0" fontId="19" fillId="4" borderId="136" xfId="0" applyFont="1" applyFill="1" applyBorder="1" applyAlignment="1" applyProtection="1">
      <alignment horizontal="left" vertical="center" wrapText="1"/>
      <protection locked="0"/>
    </xf>
    <xf numFmtId="176" fontId="30" fillId="0" borderId="78" xfId="0" applyNumberFormat="1" applyFont="1" applyBorder="1" applyAlignment="1">
      <alignment horizontal="left" vertical="center" wrapText="1"/>
    </xf>
    <xf numFmtId="176" fontId="19" fillId="0" borderId="114" xfId="0" applyNumberFormat="1" applyFont="1" applyBorder="1" applyAlignment="1">
      <alignment horizontal="left" vertical="center" wrapText="1"/>
    </xf>
    <xf numFmtId="176" fontId="30" fillId="0" borderId="78" xfId="0" quotePrefix="1" applyNumberFormat="1" applyFont="1" applyBorder="1" applyAlignment="1">
      <alignment horizontal="left" vertical="center"/>
    </xf>
    <xf numFmtId="0" fontId="32" fillId="2" borderId="12" xfId="0" applyFont="1" applyFill="1" applyBorder="1" applyAlignment="1">
      <alignment horizontal="left" vertical="center" wrapText="1"/>
    </xf>
    <xf numFmtId="0" fontId="30" fillId="2" borderId="117" xfId="0" applyFont="1" applyFill="1" applyBorder="1" applyAlignment="1" applyProtection="1">
      <alignment horizontal="left" vertical="center" wrapText="1"/>
      <protection locked="0"/>
    </xf>
    <xf numFmtId="0" fontId="30" fillId="2" borderId="0" xfId="0" applyFont="1" applyFill="1" applyAlignment="1" applyProtection="1">
      <alignment horizontal="left" vertical="center" wrapText="1"/>
      <protection locked="0"/>
    </xf>
    <xf numFmtId="0" fontId="23" fillId="2" borderId="22" xfId="0" applyFont="1" applyFill="1" applyBorder="1" applyAlignment="1">
      <alignment horizontal="left" vertical="center" wrapText="1"/>
    </xf>
    <xf numFmtId="0" fontId="23" fillId="5" borderId="24" xfId="0" applyFont="1" applyFill="1" applyBorder="1" applyAlignment="1">
      <alignment horizontal="left" vertical="center" wrapText="1"/>
    </xf>
    <xf numFmtId="0" fontId="30" fillId="2" borderId="168" xfId="0" applyFont="1" applyFill="1" applyBorder="1" applyAlignment="1" applyProtection="1">
      <alignment horizontal="left" vertical="center" wrapText="1"/>
      <protection locked="0"/>
    </xf>
    <xf numFmtId="0" fontId="30" fillId="2" borderId="12" xfId="0" applyFont="1" applyFill="1" applyBorder="1" applyAlignment="1" applyProtection="1">
      <alignment horizontal="left" vertical="center" wrapText="1"/>
      <protection locked="0"/>
    </xf>
    <xf numFmtId="0" fontId="27" fillId="2" borderId="0" xfId="0" applyFont="1" applyFill="1" applyAlignment="1">
      <alignment horizontal="right" vertical="center"/>
    </xf>
    <xf numFmtId="0" fontId="30" fillId="2" borderId="22"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59" fillId="2" borderId="0" xfId="0" applyFont="1" applyFill="1" applyAlignment="1" applyProtection="1">
      <alignment horizontal="center" vertical="center" wrapText="1"/>
      <protection locked="0"/>
    </xf>
    <xf numFmtId="0" fontId="19" fillId="2" borderId="0" xfId="0" applyFont="1" applyFill="1" applyAlignment="1" applyProtection="1">
      <alignment vertical="top" wrapText="1"/>
      <protection locked="0"/>
    </xf>
    <xf numFmtId="0" fontId="30" fillId="2" borderId="117" xfId="0" applyFont="1" applyFill="1" applyBorder="1" applyAlignment="1">
      <alignment horizontal="left" vertical="center" wrapText="1"/>
    </xf>
    <xf numFmtId="0" fontId="19" fillId="2" borderId="117" xfId="0" applyFont="1" applyFill="1" applyBorder="1" applyAlignment="1">
      <alignment horizontal="left" vertical="center" wrapText="1"/>
    </xf>
    <xf numFmtId="0" fontId="30" fillId="2" borderId="243" xfId="0" applyFont="1" applyFill="1" applyBorder="1" applyAlignment="1">
      <alignment horizontal="left" vertical="center" wrapText="1"/>
    </xf>
    <xf numFmtId="0" fontId="23" fillId="2" borderId="168" xfId="0" applyFont="1" applyFill="1" applyBorder="1" applyAlignment="1">
      <alignment horizontal="left" vertical="center" wrapText="1"/>
    </xf>
    <xf numFmtId="0" fontId="19" fillId="2" borderId="244" xfId="0" applyFont="1" applyFill="1" applyBorder="1" applyAlignment="1">
      <alignment horizontal="left" vertical="center" wrapText="1"/>
    </xf>
    <xf numFmtId="183" fontId="24" fillId="0" borderId="0" xfId="1" applyNumberFormat="1" applyFont="1"/>
    <xf numFmtId="0" fontId="24" fillId="0" borderId="0" xfId="1" applyFont="1"/>
    <xf numFmtId="183" fontId="24" fillId="0" borderId="148" xfId="1" applyNumberFormat="1" applyFont="1" applyBorder="1" applyAlignment="1">
      <alignment horizontal="center" vertical="center"/>
    </xf>
    <xf numFmtId="0" fontId="24" fillId="0" borderId="152" xfId="1" applyFont="1" applyBorder="1" applyAlignment="1">
      <alignment horizontal="center" vertical="center"/>
    </xf>
    <xf numFmtId="0" fontId="24" fillId="0" borderId="152" xfId="1" applyFont="1" applyBorder="1"/>
    <xf numFmtId="183" fontId="24" fillId="0" borderId="225" xfId="1" applyNumberFormat="1" applyFont="1" applyBorder="1" applyAlignment="1">
      <alignment horizontal="center" vertical="center"/>
    </xf>
    <xf numFmtId="0" fontId="24" fillId="0" borderId="226" xfId="1" applyFont="1" applyBorder="1" applyAlignment="1">
      <alignment horizontal="center" vertical="center"/>
    </xf>
    <xf numFmtId="183" fontId="24" fillId="0" borderId="222" xfId="1" applyNumberFormat="1" applyFont="1" applyBorder="1" applyAlignment="1">
      <alignment horizontal="center" vertical="center"/>
    </xf>
    <xf numFmtId="0" fontId="24" fillId="0" borderId="123" xfId="1" applyFont="1" applyBorder="1" applyAlignment="1">
      <alignment horizontal="center"/>
    </xf>
    <xf numFmtId="0" fontId="24" fillId="0" borderId="123" xfId="1" applyFont="1" applyBorder="1" applyAlignment="1">
      <alignment horizontal="center" vertical="center"/>
    </xf>
    <xf numFmtId="183" fontId="24" fillId="0" borderId="227" xfId="1" applyNumberFormat="1" applyFont="1" applyBorder="1" applyAlignment="1">
      <alignment horizontal="center" vertical="center"/>
    </xf>
    <xf numFmtId="0" fontId="24" fillId="0" borderId="228" xfId="1" applyFont="1" applyBorder="1" applyAlignment="1">
      <alignment horizontal="center" vertical="center"/>
    </xf>
    <xf numFmtId="0" fontId="14" fillId="8" borderId="0" xfId="0" applyFont="1" applyFill="1">
      <alignment vertical="center"/>
    </xf>
    <xf numFmtId="0" fontId="89" fillId="2" borderId="0" xfId="0" applyFont="1" applyFill="1">
      <alignment vertical="center"/>
    </xf>
    <xf numFmtId="0" fontId="90" fillId="2" borderId="0" xfId="0" applyFont="1" applyFill="1">
      <alignment vertical="center"/>
    </xf>
    <xf numFmtId="0" fontId="90" fillId="0" borderId="0" xfId="0" applyFont="1">
      <alignment vertical="center"/>
    </xf>
    <xf numFmtId="0" fontId="89" fillId="12" borderId="182" xfId="0" applyFont="1" applyFill="1" applyBorder="1" applyAlignment="1" applyProtection="1">
      <alignment horizontal="center" vertical="center"/>
      <protection locked="0"/>
    </xf>
    <xf numFmtId="0" fontId="89" fillId="2" borderId="0" xfId="0" applyFont="1" applyFill="1" applyAlignment="1">
      <alignment horizontal="center" vertical="center"/>
    </xf>
    <xf numFmtId="0" fontId="89" fillId="0" borderId="0" xfId="0" applyFont="1">
      <alignment vertical="center"/>
    </xf>
    <xf numFmtId="0" fontId="89" fillId="0" borderId="0" xfId="0" applyFont="1" applyAlignment="1">
      <alignment horizontal="center" vertical="center"/>
    </xf>
    <xf numFmtId="0" fontId="90" fillId="0" borderId="0" xfId="0" applyFont="1" applyAlignment="1"/>
    <xf numFmtId="49" fontId="89" fillId="0" borderId="0" xfId="0" applyNumberFormat="1" applyFont="1" applyAlignment="1">
      <alignment horizontal="center" vertical="center"/>
    </xf>
    <xf numFmtId="49" fontId="89" fillId="0" borderId="0" xfId="0" applyNumberFormat="1" applyFont="1">
      <alignment vertical="center"/>
    </xf>
    <xf numFmtId="0" fontId="89" fillId="0" borderId="0" xfId="0" applyFont="1" applyAlignment="1"/>
    <xf numFmtId="0" fontId="60" fillId="12" borderId="182" xfId="0" applyFont="1" applyFill="1" applyBorder="1" applyAlignment="1" applyProtection="1">
      <alignment horizontal="center" vertical="center"/>
      <protection locked="0"/>
    </xf>
    <xf numFmtId="0" fontId="60" fillId="0" borderId="0" xfId="0" applyFont="1" applyAlignment="1">
      <alignment horizontal="right" vertical="center"/>
    </xf>
    <xf numFmtId="0" fontId="91" fillId="0" borderId="0" xfId="0" applyFont="1" applyAlignment="1">
      <alignment vertical="top"/>
    </xf>
    <xf numFmtId="0" fontId="92" fillId="0" borderId="0" xfId="0" applyFont="1">
      <alignment vertical="center"/>
    </xf>
    <xf numFmtId="0" fontId="68" fillId="0" borderId="0" xfId="0" applyFont="1" applyAlignment="1">
      <alignment horizontal="left" vertical="center" shrinkToFit="1"/>
    </xf>
    <xf numFmtId="0" fontId="68" fillId="0" borderId="0" xfId="0" applyFont="1" applyAlignment="1">
      <alignment vertical="center" wrapText="1" shrinkToFit="1"/>
    </xf>
    <xf numFmtId="0" fontId="93" fillId="0" borderId="0" xfId="0" applyFont="1" applyAlignment="1">
      <alignment horizontal="center" vertical="center"/>
    </xf>
    <xf numFmtId="0" fontId="68" fillId="0" borderId="0" xfId="0" applyFont="1" applyAlignment="1">
      <alignment horizontal="center"/>
    </xf>
    <xf numFmtId="0" fontId="68" fillId="0" borderId="0" xfId="0" applyFont="1" applyAlignment="1">
      <alignment vertical="center" wrapText="1"/>
    </xf>
    <xf numFmtId="178" fontId="60" fillId="0" borderId="0" xfId="0" applyNumberFormat="1" applyFont="1">
      <alignment vertical="center"/>
    </xf>
    <xf numFmtId="178" fontId="60" fillId="0" borderId="0" xfId="0" applyNumberFormat="1" applyFont="1" applyAlignment="1">
      <alignment horizontal="center" vertical="center"/>
    </xf>
    <xf numFmtId="0" fontId="68" fillId="0" borderId="0" xfId="0" applyFont="1" applyAlignment="1">
      <alignment horizontal="center" vertical="center"/>
    </xf>
    <xf numFmtId="0" fontId="61" fillId="4" borderId="0" xfId="0" applyFont="1" applyFill="1" applyAlignment="1">
      <alignment horizontal="left" vertical="center"/>
    </xf>
    <xf numFmtId="0" fontId="60" fillId="4" borderId="0" xfId="0" applyFont="1" applyFill="1">
      <alignment vertical="center"/>
    </xf>
    <xf numFmtId="0" fontId="61" fillId="4" borderId="0" xfId="0" applyFont="1" applyFill="1">
      <alignment vertical="center"/>
    </xf>
    <xf numFmtId="0" fontId="68" fillId="4" borderId="0" xfId="0" applyFont="1" applyFill="1" applyAlignment="1">
      <alignment horizontal="left" vertical="top"/>
    </xf>
    <xf numFmtId="0" fontId="61" fillId="0" borderId="0" xfId="0" applyFont="1" applyAlignment="1">
      <alignment vertical="top"/>
    </xf>
    <xf numFmtId="0" fontId="61" fillId="0" borderId="0" xfId="0" applyFont="1" applyAlignment="1">
      <alignment horizontal="right" vertical="center"/>
    </xf>
    <xf numFmtId="0" fontId="68" fillId="0" borderId="0" xfId="0" applyFont="1" applyAlignment="1">
      <alignment horizontal="left" vertical="center"/>
    </xf>
    <xf numFmtId="0" fontId="70" fillId="3" borderId="247" xfId="0" applyFont="1" applyFill="1" applyBorder="1" applyAlignment="1">
      <alignment horizontal="center" vertical="center" wrapText="1"/>
    </xf>
    <xf numFmtId="0" fontId="70" fillId="3" borderId="246" xfId="0" applyFont="1" applyFill="1" applyBorder="1" applyAlignment="1">
      <alignment horizontal="center" vertical="center" wrapText="1"/>
    </xf>
    <xf numFmtId="0" fontId="69" fillId="0" borderId="74" xfId="0" applyFont="1" applyBorder="1" applyAlignment="1">
      <alignment horizontal="center" vertical="center" shrinkToFit="1"/>
    </xf>
    <xf numFmtId="0" fontId="69" fillId="0" borderId="42" xfId="0" applyFont="1" applyBorder="1" applyAlignment="1">
      <alignment horizontal="center" vertical="center" shrinkToFit="1"/>
    </xf>
    <xf numFmtId="0" fontId="69" fillId="0" borderId="75" xfId="0" applyFont="1" applyBorder="1" applyAlignment="1">
      <alignment horizontal="center" vertical="center" shrinkToFit="1"/>
    </xf>
    <xf numFmtId="0" fontId="69" fillId="0" borderId="60" xfId="0" applyFont="1" applyBorder="1" applyAlignment="1">
      <alignment horizontal="center" vertical="center" shrinkToFit="1"/>
    </xf>
    <xf numFmtId="0" fontId="69" fillId="0" borderId="157" xfId="0" applyFont="1" applyBorder="1" applyAlignment="1">
      <alignment horizontal="center" vertical="center" shrinkToFit="1"/>
    </xf>
    <xf numFmtId="0" fontId="69" fillId="0" borderId="114" xfId="0" applyFont="1" applyBorder="1" applyAlignment="1">
      <alignment horizontal="center" vertical="center" shrinkToFit="1"/>
    </xf>
    <xf numFmtId="0" fontId="69" fillId="0" borderId="115" xfId="0" applyFont="1" applyBorder="1" applyAlignment="1">
      <alignment horizontal="center" vertical="center" shrinkToFit="1"/>
    </xf>
    <xf numFmtId="0" fontId="69" fillId="0" borderId="248" xfId="0" applyFont="1" applyBorder="1" applyAlignment="1">
      <alignment horizontal="center" vertical="center" shrinkToFit="1"/>
    </xf>
    <xf numFmtId="0" fontId="68" fillId="0" borderId="0" xfId="0" applyFont="1" applyAlignment="1"/>
    <xf numFmtId="0" fontId="70" fillId="3" borderId="0" xfId="0" applyFont="1" applyFill="1" applyAlignment="1">
      <alignment horizontal="center" vertical="center" wrapText="1"/>
    </xf>
    <xf numFmtId="0" fontId="70" fillId="12" borderId="0" xfId="0" applyFont="1" applyFill="1" applyAlignment="1">
      <alignment horizontal="center" vertical="center" wrapText="1"/>
    </xf>
    <xf numFmtId="0" fontId="69" fillId="0" borderId="0" xfId="0" applyFont="1" applyAlignment="1">
      <alignment horizontal="left" vertical="center"/>
    </xf>
    <xf numFmtId="0" fontId="70" fillId="12" borderId="55" xfId="0" applyFont="1" applyFill="1" applyBorder="1" applyAlignment="1">
      <alignment horizontal="center" vertical="center" wrapText="1"/>
    </xf>
    <xf numFmtId="0" fontId="60" fillId="2" borderId="0" xfId="0" applyFont="1" applyFill="1" applyAlignment="1">
      <alignment vertical="center" shrinkToFit="1"/>
    </xf>
    <xf numFmtId="0" fontId="68" fillId="2" borderId="0" xfId="0" applyFont="1" applyFill="1">
      <alignment vertical="center"/>
    </xf>
    <xf numFmtId="0" fontId="60" fillId="4" borderId="0" xfId="0" applyFont="1" applyFill="1" applyAlignment="1">
      <alignment vertical="top"/>
    </xf>
    <xf numFmtId="0" fontId="60" fillId="0" borderId="0" xfId="0" applyFont="1" applyAlignment="1">
      <alignment vertical="top"/>
    </xf>
    <xf numFmtId="0" fontId="60" fillId="2" borderId="0" xfId="0" applyFont="1" applyFill="1" applyAlignment="1">
      <alignment vertical="top" shrinkToFit="1"/>
    </xf>
    <xf numFmtId="0" fontId="60" fillId="2" borderId="0" xfId="0" applyFont="1" applyFill="1" applyAlignment="1"/>
    <xf numFmtId="0" fontId="16" fillId="4" borderId="30" xfId="0" applyFont="1" applyFill="1" applyBorder="1" applyAlignment="1" applyProtection="1">
      <alignment horizontal="center" vertical="center" wrapText="1"/>
      <protection locked="0"/>
    </xf>
    <xf numFmtId="176" fontId="19" fillId="8" borderId="6" xfId="0" applyNumberFormat="1" applyFont="1" applyFill="1" applyBorder="1" applyAlignment="1" applyProtection="1">
      <alignment horizontal="center" vertical="center" wrapText="1"/>
      <protection locked="0"/>
    </xf>
    <xf numFmtId="0" fontId="23" fillId="8" borderId="24" xfId="0" applyFont="1" applyFill="1" applyBorder="1" applyAlignment="1">
      <alignment horizontal="left" vertical="center" wrapText="1"/>
    </xf>
    <xf numFmtId="0" fontId="30" fillId="8" borderId="231" xfId="0" applyFont="1" applyFill="1" applyBorder="1" applyAlignment="1" applyProtection="1">
      <alignment horizontal="left" vertical="center" wrapText="1"/>
      <protection locked="0"/>
    </xf>
    <xf numFmtId="0" fontId="30" fillId="8" borderId="141" xfId="0" applyFont="1" applyFill="1" applyBorder="1" applyAlignment="1" applyProtection="1">
      <alignment horizontal="left" vertical="center" wrapText="1"/>
      <protection locked="0"/>
    </xf>
    <xf numFmtId="0" fontId="30" fillId="8" borderId="174" xfId="0" applyFont="1" applyFill="1" applyBorder="1" applyAlignment="1" applyProtection="1">
      <alignment horizontal="left" vertical="center" wrapText="1"/>
      <protection locked="0"/>
    </xf>
    <xf numFmtId="0" fontId="30" fillId="8" borderId="249" xfId="0" applyFont="1" applyFill="1" applyBorder="1" applyAlignment="1" applyProtection="1">
      <alignment horizontal="left" vertical="center" wrapText="1"/>
      <protection locked="0"/>
    </xf>
    <xf numFmtId="0" fontId="19" fillId="2" borderId="168" xfId="0" applyFont="1" applyFill="1" applyBorder="1" applyAlignment="1" applyProtection="1">
      <alignment vertical="top" wrapText="1"/>
      <protection locked="0"/>
    </xf>
    <xf numFmtId="0" fontId="19" fillId="2" borderId="12" xfId="0" applyFont="1" applyFill="1" applyBorder="1" applyAlignment="1" applyProtection="1">
      <alignment vertical="top" wrapText="1"/>
      <protection locked="0"/>
    </xf>
    <xf numFmtId="176" fontId="19" fillId="8" borderId="136" xfId="0" applyNumberFormat="1" applyFont="1" applyFill="1" applyBorder="1" applyAlignment="1" applyProtection="1">
      <alignment horizontal="center" vertical="center" wrapText="1"/>
      <protection locked="0"/>
    </xf>
    <xf numFmtId="0" fontId="94" fillId="2" borderId="0" xfId="0" applyFont="1" applyFill="1">
      <alignment vertical="center"/>
    </xf>
    <xf numFmtId="0" fontId="94" fillId="2" borderId="0" xfId="0" applyFont="1" applyFill="1" applyAlignment="1">
      <alignment vertical="center" wrapText="1"/>
    </xf>
    <xf numFmtId="0" fontId="94" fillId="0" borderId="0" xfId="0" applyFont="1">
      <alignment vertical="center"/>
    </xf>
    <xf numFmtId="0" fontId="23" fillId="2" borderId="24" xfId="0" applyFont="1" applyFill="1" applyBorder="1" applyAlignment="1">
      <alignment horizontal="left" vertical="center" wrapText="1"/>
    </xf>
    <xf numFmtId="0" fontId="23" fillId="2" borderId="250" xfId="0" applyFont="1" applyFill="1" applyBorder="1" applyAlignment="1">
      <alignment horizontal="left" vertical="center" wrapText="1"/>
    </xf>
    <xf numFmtId="0" fontId="23" fillId="2" borderId="142" xfId="0" applyFont="1" applyFill="1" applyBorder="1" applyAlignment="1">
      <alignment horizontal="left" vertical="center" wrapText="1"/>
    </xf>
    <xf numFmtId="0" fontId="94" fillId="2" borderId="24" xfId="0" applyFont="1" applyFill="1" applyBorder="1" applyAlignment="1">
      <alignment horizontal="left" vertical="center" wrapText="1"/>
    </xf>
    <xf numFmtId="0" fontId="32" fillId="2" borderId="24" xfId="0" applyFont="1" applyFill="1" applyBorder="1" applyAlignment="1">
      <alignment horizontal="left" vertical="center" wrapText="1"/>
    </xf>
    <xf numFmtId="0" fontId="30" fillId="0" borderId="67" xfId="0" applyFont="1" applyBorder="1" applyAlignment="1">
      <alignment horizontal="left" vertical="center" wrapText="1"/>
    </xf>
    <xf numFmtId="0" fontId="33" fillId="0" borderId="253" xfId="0" applyFont="1" applyBorder="1" applyAlignment="1">
      <alignment horizontal="center" vertical="center"/>
    </xf>
    <xf numFmtId="0" fontId="20" fillId="0" borderId="107" xfId="0" applyFont="1" applyBorder="1" applyAlignment="1">
      <alignment horizontal="left" vertical="center"/>
    </xf>
    <xf numFmtId="0" fontId="34" fillId="0" borderId="254" xfId="0" applyFont="1" applyBorder="1" applyAlignment="1">
      <alignment horizontal="left" vertical="center" wrapText="1" shrinkToFit="1"/>
    </xf>
    <xf numFmtId="0" fontId="20" fillId="0" borderId="255" xfId="0" applyFont="1" applyBorder="1" applyAlignment="1">
      <alignment horizontal="left" vertical="center"/>
    </xf>
    <xf numFmtId="0" fontId="30" fillId="0" borderId="254" xfId="0" applyFont="1" applyBorder="1" applyAlignment="1">
      <alignment horizontal="left" vertical="center" wrapText="1" shrinkToFit="1"/>
    </xf>
    <xf numFmtId="0" fontId="30" fillId="0" borderId="153" xfId="0" applyFont="1" applyBorder="1">
      <alignment vertical="center"/>
    </xf>
    <xf numFmtId="0" fontId="16" fillId="0" borderId="256" xfId="0" applyFont="1" applyBorder="1" applyAlignment="1">
      <alignment horizontal="center" vertical="center" wrapText="1"/>
    </xf>
    <xf numFmtId="0" fontId="34" fillId="0" borderId="56" xfId="0" applyFont="1" applyBorder="1" applyAlignment="1">
      <alignment horizontal="left" vertical="center" wrapText="1"/>
    </xf>
    <xf numFmtId="0" fontId="30" fillId="0" borderId="56" xfId="0" applyFont="1" applyBorder="1" applyAlignment="1">
      <alignment horizontal="left" vertical="center" wrapText="1"/>
    </xf>
    <xf numFmtId="0" fontId="30" fillId="0" borderId="0" xfId="0" applyFont="1" applyAlignment="1">
      <alignment horizontal="left" vertical="center" wrapText="1"/>
    </xf>
    <xf numFmtId="0" fontId="21" fillId="0" borderId="92" xfId="0" applyFont="1" applyBorder="1">
      <alignment vertical="center"/>
    </xf>
    <xf numFmtId="0" fontId="30" fillId="17" borderId="0" xfId="0" applyFont="1" applyFill="1" applyAlignment="1">
      <alignment horizontal="center" vertical="center"/>
    </xf>
    <xf numFmtId="0" fontId="83" fillId="0" borderId="0" xfId="0" applyFont="1" applyAlignment="1">
      <alignment horizontal="left" vertical="center"/>
    </xf>
    <xf numFmtId="0" fontId="33" fillId="0" borderId="47" xfId="0" applyFont="1" applyBorder="1" applyAlignment="1">
      <alignment horizontal="center" vertical="center"/>
    </xf>
    <xf numFmtId="0" fontId="76" fillId="4" borderId="0" xfId="0" applyFont="1" applyFill="1">
      <alignment vertical="center"/>
    </xf>
    <xf numFmtId="0" fontId="76" fillId="4" borderId="0" xfId="0" applyFont="1" applyFill="1" applyAlignment="1">
      <alignment vertical="center" wrapText="1"/>
    </xf>
    <xf numFmtId="49" fontId="76" fillId="4" borderId="0" xfId="0" applyNumberFormat="1" applyFont="1" applyFill="1">
      <alignment vertical="center"/>
    </xf>
    <xf numFmtId="0" fontId="81" fillId="4" borderId="258" xfId="0" applyFont="1" applyFill="1" applyBorder="1" applyAlignment="1">
      <alignment vertical="center" wrapText="1"/>
    </xf>
    <xf numFmtId="0" fontId="81" fillId="4" borderId="259" xfId="0" applyFont="1" applyFill="1" applyBorder="1" applyAlignment="1">
      <alignment vertical="center" shrinkToFit="1"/>
    </xf>
    <xf numFmtId="0" fontId="81" fillId="4" borderId="234" xfId="0" applyFont="1" applyFill="1" applyBorder="1" applyAlignment="1">
      <alignment vertical="center" shrinkToFit="1"/>
    </xf>
    <xf numFmtId="0" fontId="81" fillId="4" borderId="234" xfId="0" applyFont="1" applyFill="1" applyBorder="1">
      <alignment vertical="center"/>
    </xf>
    <xf numFmtId="0" fontId="83" fillId="4" borderId="260" xfId="0" applyFont="1" applyFill="1" applyBorder="1" applyAlignment="1">
      <alignment horizontal="center" vertical="center" shrinkToFit="1"/>
    </xf>
    <xf numFmtId="0" fontId="83" fillId="4" borderId="260" xfId="0" applyFont="1" applyFill="1" applyBorder="1" applyAlignment="1">
      <alignment horizontal="center" vertical="center"/>
    </xf>
    <xf numFmtId="0" fontId="51" fillId="0" borderId="186" xfId="0" applyFont="1" applyBorder="1" applyAlignment="1">
      <alignment vertical="center" wrapText="1" shrinkToFit="1"/>
    </xf>
    <xf numFmtId="0" fontId="23" fillId="2" borderId="0" xfId="0" applyFont="1" applyFill="1">
      <alignment vertical="center"/>
    </xf>
    <xf numFmtId="0" fontId="23" fillId="0" borderId="0" xfId="0" applyFont="1">
      <alignment vertical="center"/>
    </xf>
    <xf numFmtId="0" fontId="65" fillId="6" borderId="13" xfId="0" applyFont="1" applyFill="1" applyBorder="1" applyAlignment="1">
      <alignment horizontal="left" vertical="center" wrapText="1"/>
    </xf>
    <xf numFmtId="0" fontId="65" fillId="6" borderId="14" xfId="0" applyFont="1" applyFill="1" applyBorder="1" applyAlignment="1">
      <alignment horizontal="left" vertical="center"/>
    </xf>
    <xf numFmtId="0" fontId="65" fillId="6" borderId="15" xfId="0" applyFont="1" applyFill="1" applyBorder="1" applyAlignment="1">
      <alignment horizontal="left" vertical="center"/>
    </xf>
    <xf numFmtId="0" fontId="65" fillId="6" borderId="16" xfId="0" applyFont="1" applyFill="1" applyBorder="1" applyAlignment="1">
      <alignment horizontal="left" vertical="center"/>
    </xf>
    <xf numFmtId="0" fontId="65" fillId="6" borderId="0" xfId="0" applyFont="1" applyFill="1" applyAlignment="1">
      <alignment horizontal="left" vertical="center"/>
    </xf>
    <xf numFmtId="0" fontId="65" fillId="6" borderId="17" xfId="0" applyFont="1" applyFill="1" applyBorder="1" applyAlignment="1">
      <alignment horizontal="left" vertical="center"/>
    </xf>
    <xf numFmtId="0" fontId="65" fillId="6" borderId="18" xfId="0" applyFont="1" applyFill="1" applyBorder="1" applyAlignment="1">
      <alignment horizontal="left" vertical="center"/>
    </xf>
    <xf numFmtId="0" fontId="65" fillId="6" borderId="19" xfId="0" applyFont="1" applyFill="1" applyBorder="1" applyAlignment="1">
      <alignment horizontal="left" vertical="center"/>
    </xf>
    <xf numFmtId="0" fontId="65" fillId="6" borderId="20" xfId="0" applyFont="1" applyFill="1" applyBorder="1" applyAlignment="1">
      <alignment horizontal="left" vertical="center"/>
    </xf>
    <xf numFmtId="0" fontId="21" fillId="4" borderId="6" xfId="0" applyFont="1" applyFill="1" applyBorder="1" applyAlignment="1">
      <alignment horizontal="left" vertical="center"/>
    </xf>
    <xf numFmtId="0" fontId="21" fillId="4" borderId="7" xfId="0" applyFont="1" applyFill="1" applyBorder="1" applyAlignment="1">
      <alignment horizontal="left" vertical="center"/>
    </xf>
    <xf numFmtId="0" fontId="21" fillId="4" borderId="8" xfId="0" applyFont="1" applyFill="1" applyBorder="1" applyAlignment="1">
      <alignment horizontal="left" vertical="center"/>
    </xf>
    <xf numFmtId="0" fontId="19" fillId="2" borderId="0" xfId="0" applyFont="1" applyFill="1" applyAlignment="1">
      <alignment horizontal="left" wrapText="1"/>
    </xf>
    <xf numFmtId="0" fontId="32" fillId="2" borderId="0" xfId="0" applyFont="1" applyFill="1" applyAlignment="1">
      <alignment horizontal="left" wrapText="1"/>
    </xf>
    <xf numFmtId="0" fontId="19" fillId="2" borderId="32" xfId="0" applyFont="1" applyFill="1" applyBorder="1" applyAlignment="1">
      <alignment horizontal="left" vertical="center" wrapText="1"/>
    </xf>
    <xf numFmtId="0" fontId="19" fillId="2" borderId="0" xfId="0" applyFont="1" applyFill="1" applyAlignment="1">
      <alignment horizontal="left" vertical="center" wrapText="1"/>
    </xf>
    <xf numFmtId="0" fontId="50" fillId="4" borderId="250" xfId="0" applyFont="1" applyFill="1" applyBorder="1" applyAlignment="1">
      <alignment horizontal="center" vertical="center" shrinkToFit="1"/>
    </xf>
    <xf numFmtId="0" fontId="50" fillId="4" borderId="261" xfId="0" applyFont="1" applyFill="1" applyBorder="1" applyAlignment="1">
      <alignment horizontal="center" vertical="center" shrinkToFit="1"/>
    </xf>
    <xf numFmtId="0" fontId="50" fillId="4" borderId="262" xfId="0" applyFont="1" applyFill="1" applyBorder="1" applyAlignment="1">
      <alignment horizontal="center" vertical="center" shrinkToFit="1"/>
    </xf>
    <xf numFmtId="0" fontId="14" fillId="3" borderId="249" xfId="0" applyFont="1" applyFill="1" applyBorder="1" applyAlignment="1">
      <alignment horizontal="center" vertical="center"/>
    </xf>
    <xf numFmtId="0" fontId="14" fillId="3" borderId="173" xfId="0" applyFont="1" applyFill="1" applyBorder="1" applyAlignment="1">
      <alignment horizontal="center" vertical="center"/>
    </xf>
    <xf numFmtId="0" fontId="14" fillId="3" borderId="174" xfId="0" applyFont="1" applyFill="1" applyBorder="1" applyAlignment="1">
      <alignment horizontal="center" vertical="center"/>
    </xf>
    <xf numFmtId="0" fontId="72" fillId="2" borderId="137" xfId="0" applyFont="1" applyFill="1" applyBorder="1" applyAlignment="1">
      <alignment horizontal="center" vertical="center" wrapText="1"/>
    </xf>
    <xf numFmtId="0" fontId="72" fillId="2" borderId="135" xfId="0" applyFont="1" applyFill="1" applyBorder="1" applyAlignment="1">
      <alignment horizontal="center" vertical="center"/>
    </xf>
    <xf numFmtId="0" fontId="72" fillId="2" borderId="120" xfId="0" applyFont="1" applyFill="1" applyBorder="1" applyAlignment="1">
      <alignment horizontal="center" vertical="center"/>
    </xf>
    <xf numFmtId="0" fontId="72" fillId="2" borderId="123" xfId="0" applyFont="1" applyFill="1" applyBorder="1" applyAlignment="1">
      <alignment horizontal="center" vertical="center"/>
    </xf>
    <xf numFmtId="0" fontId="72" fillId="2" borderId="65" xfId="0" applyFont="1" applyFill="1" applyBorder="1" applyAlignment="1">
      <alignment horizontal="center" vertical="center"/>
    </xf>
    <xf numFmtId="0" fontId="72" fillId="2" borderId="76" xfId="0" applyFont="1" applyFill="1" applyBorder="1" applyAlignment="1">
      <alignment horizontal="center" vertical="center"/>
    </xf>
    <xf numFmtId="0" fontId="72" fillId="2" borderId="137" xfId="0" applyFont="1" applyFill="1" applyBorder="1" applyAlignment="1">
      <alignment horizontal="center" vertical="center"/>
    </xf>
    <xf numFmtId="0" fontId="75" fillId="2" borderId="38" xfId="0" applyFont="1" applyFill="1" applyBorder="1" applyAlignment="1">
      <alignment horizontal="center" vertical="center"/>
    </xf>
    <xf numFmtId="0" fontId="75" fillId="2" borderId="41" xfId="0" applyFont="1" applyFill="1" applyBorder="1" applyAlignment="1">
      <alignment horizontal="center" vertical="center"/>
    </xf>
    <xf numFmtId="0" fontId="49" fillId="4" borderId="143" xfId="0" applyFont="1" applyFill="1" applyBorder="1" applyAlignment="1">
      <alignment horizontal="center" vertical="center" wrapText="1"/>
    </xf>
    <xf numFmtId="0" fontId="49" fillId="4" borderId="144" xfId="0" applyFont="1" applyFill="1" applyBorder="1" applyAlignment="1">
      <alignment horizontal="center" vertical="center" wrapText="1"/>
    </xf>
    <xf numFmtId="0" fontId="49" fillId="4" borderId="145" xfId="0" applyFont="1" applyFill="1" applyBorder="1" applyAlignment="1">
      <alignment horizontal="center" vertical="center" wrapText="1"/>
    </xf>
    <xf numFmtId="0" fontId="52" fillId="16" borderId="23" xfId="0" applyFont="1" applyFill="1" applyBorder="1" applyAlignment="1">
      <alignment horizontal="left" vertical="center" wrapText="1" shrinkToFit="1"/>
    </xf>
    <xf numFmtId="0" fontId="52" fillId="16" borderId="116" xfId="0" applyFont="1" applyFill="1" applyBorder="1" applyAlignment="1">
      <alignment horizontal="left" vertical="center" wrapText="1" shrinkToFit="1"/>
    </xf>
    <xf numFmtId="0" fontId="52" fillId="16" borderId="118" xfId="0" applyFont="1" applyFill="1" applyBorder="1" applyAlignment="1">
      <alignment horizontal="left" vertical="center" wrapText="1" shrinkToFit="1"/>
    </xf>
    <xf numFmtId="0" fontId="52" fillId="16" borderId="119" xfId="0" applyFont="1" applyFill="1" applyBorder="1" applyAlignment="1">
      <alignment horizontal="left" vertical="center" wrapText="1" shrinkToFit="1"/>
    </xf>
    <xf numFmtId="0" fontId="57" fillId="12" borderId="23" xfId="0" applyFont="1" applyFill="1" applyBorder="1" applyAlignment="1">
      <alignment horizontal="center" vertical="center" shrinkToFit="1"/>
    </xf>
    <xf numFmtId="0" fontId="57" fillId="12" borderId="116" xfId="0" applyFont="1" applyFill="1" applyBorder="1" applyAlignment="1">
      <alignment horizontal="center" vertical="center" shrinkToFit="1"/>
    </xf>
    <xf numFmtId="0" fontId="57" fillId="12" borderId="118" xfId="0" applyFont="1" applyFill="1" applyBorder="1" applyAlignment="1">
      <alignment horizontal="center" vertical="center" shrinkToFit="1"/>
    </xf>
    <xf numFmtId="0" fontId="57" fillId="12" borderId="119" xfId="0" applyFont="1" applyFill="1" applyBorder="1" applyAlignment="1">
      <alignment horizontal="center" vertical="center" shrinkToFit="1"/>
    </xf>
    <xf numFmtId="0" fontId="41" fillId="14" borderId="0" xfId="0" applyFont="1" applyFill="1" applyAlignment="1">
      <alignment horizontal="center" vertical="center" wrapText="1"/>
    </xf>
    <xf numFmtId="0" fontId="65" fillId="6" borderId="13" xfId="0" applyFont="1" applyFill="1" applyBorder="1" applyAlignment="1">
      <alignment horizontal="left" vertical="center" wrapText="1" shrinkToFit="1"/>
    </xf>
    <xf numFmtId="0" fontId="65" fillId="6" borderId="14" xfId="0" applyFont="1" applyFill="1" applyBorder="1" applyAlignment="1">
      <alignment horizontal="left" vertical="center" wrapText="1" shrinkToFit="1"/>
    </xf>
    <xf numFmtId="0" fontId="65" fillId="6" borderId="15" xfId="0" applyFont="1" applyFill="1" applyBorder="1" applyAlignment="1">
      <alignment horizontal="left" vertical="center" wrapText="1" shrinkToFit="1"/>
    </xf>
    <xf numFmtId="0" fontId="65" fillId="6" borderId="16" xfId="0" applyFont="1" applyFill="1" applyBorder="1" applyAlignment="1">
      <alignment horizontal="left" vertical="center" wrapText="1" shrinkToFit="1"/>
    </xf>
    <xf numFmtId="0" fontId="65" fillId="6" borderId="0" xfId="0" applyFont="1" applyFill="1" applyAlignment="1">
      <alignment horizontal="left" vertical="center" wrapText="1" shrinkToFit="1"/>
    </xf>
    <xf numFmtId="0" fontId="65" fillId="6" borderId="17" xfId="0" applyFont="1" applyFill="1" applyBorder="1" applyAlignment="1">
      <alignment horizontal="left" vertical="center" wrapText="1" shrinkToFit="1"/>
    </xf>
    <xf numFmtId="0" fontId="65" fillId="6" borderId="18" xfId="0" applyFont="1" applyFill="1" applyBorder="1" applyAlignment="1">
      <alignment horizontal="left" vertical="center" wrapText="1" shrinkToFit="1"/>
    </xf>
    <xf numFmtId="0" fontId="65" fillId="6" borderId="19" xfId="0" applyFont="1" applyFill="1" applyBorder="1" applyAlignment="1">
      <alignment horizontal="left" vertical="center" wrapText="1" shrinkToFit="1"/>
    </xf>
    <xf numFmtId="0" fontId="65" fillId="6" borderId="20" xfId="0" applyFont="1" applyFill="1" applyBorder="1" applyAlignment="1">
      <alignment horizontal="left" vertical="center" wrapText="1" shrinkToFit="1"/>
    </xf>
    <xf numFmtId="0" fontId="24" fillId="3" borderId="6" xfId="0" applyFont="1" applyFill="1" applyBorder="1" applyAlignment="1" applyProtection="1">
      <alignment horizontal="center" vertical="center"/>
      <protection locked="0"/>
    </xf>
    <xf numFmtId="0" fontId="24" fillId="3" borderId="7" xfId="0" applyFont="1" applyFill="1" applyBorder="1" applyAlignment="1" applyProtection="1">
      <alignment horizontal="center" vertical="center"/>
      <protection locked="0"/>
    </xf>
    <xf numFmtId="0" fontId="24" fillId="3" borderId="8" xfId="0" applyFont="1" applyFill="1" applyBorder="1" applyAlignment="1" applyProtection="1">
      <alignment horizontal="center" vertical="center"/>
      <protection locked="0"/>
    </xf>
    <xf numFmtId="0" fontId="55" fillId="0" borderId="0" xfId="0" applyFont="1" applyAlignment="1" applyProtection="1">
      <alignment horizontal="left" vertical="center" wrapText="1"/>
      <protection locked="0"/>
    </xf>
    <xf numFmtId="0" fontId="16" fillId="4" borderId="23" xfId="0" applyFont="1" applyFill="1" applyBorder="1" applyAlignment="1">
      <alignment horizontal="center" vertical="center" shrinkToFit="1"/>
    </xf>
    <xf numFmtId="0" fontId="16" fillId="4" borderId="21" xfId="0" applyFont="1" applyFill="1" applyBorder="1" applyAlignment="1">
      <alignment horizontal="center" vertical="center" shrinkToFit="1"/>
    </xf>
    <xf numFmtId="0" fontId="16" fillId="4" borderId="116"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4" borderId="0" xfId="0" applyFont="1" applyFill="1" applyAlignment="1">
      <alignment horizontal="center" vertical="center" shrinkToFit="1"/>
    </xf>
    <xf numFmtId="0" fontId="16" fillId="4" borderId="117" xfId="0" applyFont="1" applyFill="1" applyBorder="1" applyAlignment="1">
      <alignment horizontal="center" vertical="center" shrinkToFit="1"/>
    </xf>
    <xf numFmtId="0" fontId="16" fillId="4" borderId="118" xfId="0" applyFont="1" applyFill="1" applyBorder="1" applyAlignment="1">
      <alignment horizontal="center" vertical="center" shrinkToFit="1"/>
    </xf>
    <xf numFmtId="0" fontId="16" fillId="4" borderId="22" xfId="0" applyFont="1" applyFill="1" applyBorder="1" applyAlignment="1">
      <alignment horizontal="center" vertical="center" shrinkToFit="1"/>
    </xf>
    <xf numFmtId="0" fontId="16" fillId="4" borderId="119" xfId="0" applyFont="1" applyFill="1" applyBorder="1" applyAlignment="1">
      <alignment horizontal="center" vertical="center" shrinkToFit="1"/>
    </xf>
    <xf numFmtId="0" fontId="32" fillId="2" borderId="0" xfId="0" applyFont="1" applyFill="1" applyAlignment="1">
      <alignment horizontal="center" vertical="center"/>
    </xf>
    <xf numFmtId="0" fontId="57" fillId="6" borderId="13" xfId="0" applyFont="1" applyFill="1" applyBorder="1" applyAlignment="1">
      <alignment horizontal="center" vertical="center" wrapText="1" shrinkToFit="1"/>
    </xf>
    <xf numFmtId="0" fontId="57" fillId="6" borderId="14" xfId="0" applyFont="1" applyFill="1" applyBorder="1" applyAlignment="1">
      <alignment horizontal="center" vertical="center" wrapText="1" shrinkToFit="1"/>
    </xf>
    <xf numFmtId="0" fontId="57" fillId="6" borderId="15" xfId="0" applyFont="1" applyFill="1" applyBorder="1" applyAlignment="1">
      <alignment horizontal="center" vertical="center" wrapText="1" shrinkToFit="1"/>
    </xf>
    <xf numFmtId="0" fontId="57" fillId="6" borderId="16" xfId="0" applyFont="1" applyFill="1" applyBorder="1" applyAlignment="1">
      <alignment horizontal="center" vertical="center" wrapText="1" shrinkToFit="1"/>
    </xf>
    <xf numFmtId="0" fontId="57" fillId="6" borderId="0" xfId="0" applyFont="1" applyFill="1" applyAlignment="1">
      <alignment horizontal="center" vertical="center" wrapText="1" shrinkToFit="1"/>
    </xf>
    <xf numFmtId="0" fontId="57" fillId="6" borderId="17" xfId="0" applyFont="1" applyFill="1" applyBorder="1" applyAlignment="1">
      <alignment horizontal="center" vertical="center" wrapText="1" shrinkToFit="1"/>
    </xf>
    <xf numFmtId="0" fontId="57" fillId="6" borderId="18" xfId="0" applyFont="1" applyFill="1" applyBorder="1" applyAlignment="1">
      <alignment horizontal="center" vertical="center" wrapText="1" shrinkToFit="1"/>
    </xf>
    <xf numFmtId="0" fontId="57" fillId="6" borderId="19" xfId="0" applyFont="1" applyFill="1" applyBorder="1" applyAlignment="1">
      <alignment horizontal="center" vertical="center" wrapText="1" shrinkToFit="1"/>
    </xf>
    <xf numFmtId="0" fontId="57" fillId="6" borderId="20" xfId="0" applyFont="1" applyFill="1" applyBorder="1" applyAlignment="1">
      <alignment horizontal="center" vertical="center" wrapText="1" shrinkToFit="1"/>
    </xf>
    <xf numFmtId="0" fontId="30" fillId="4" borderId="231" xfId="0" applyFont="1" applyFill="1" applyBorder="1" applyAlignment="1">
      <alignment horizontal="left" vertical="center" wrapText="1"/>
    </xf>
    <xf numFmtId="0" fontId="30" fillId="4" borderId="168" xfId="0" applyFont="1" applyFill="1" applyBorder="1" applyAlignment="1">
      <alignment horizontal="left" vertical="center" wrapText="1"/>
    </xf>
    <xf numFmtId="0" fontId="30" fillId="4" borderId="24" xfId="0" applyFont="1" applyFill="1" applyBorder="1" applyAlignment="1">
      <alignment horizontal="left" vertical="center" wrapText="1"/>
    </xf>
    <xf numFmtId="0" fontId="19" fillId="8" borderId="6" xfId="0" applyFont="1" applyFill="1" applyBorder="1" applyAlignment="1" applyProtection="1">
      <alignment vertical="top" wrapText="1"/>
      <protection locked="0"/>
    </xf>
    <xf numFmtId="0" fontId="19" fillId="8" borderId="8" xfId="0" applyFont="1" applyFill="1" applyBorder="1" applyAlignment="1" applyProtection="1">
      <alignment vertical="top" wrapText="1"/>
      <protection locked="0"/>
    </xf>
    <xf numFmtId="0" fontId="23" fillId="17" borderId="195" xfId="0" applyFont="1" applyFill="1" applyBorder="1" applyAlignment="1">
      <alignment horizontal="center" vertical="center" wrapText="1"/>
    </xf>
    <xf numFmtId="0" fontId="23" fillId="17" borderId="196" xfId="0" applyFont="1" applyFill="1" applyBorder="1" applyAlignment="1">
      <alignment horizontal="center" vertical="center" wrapText="1"/>
    </xf>
    <xf numFmtId="0" fontId="23" fillId="17" borderId="197" xfId="0" applyFont="1" applyFill="1" applyBorder="1" applyAlignment="1">
      <alignment horizontal="center" vertical="center" wrapText="1"/>
    </xf>
    <xf numFmtId="0" fontId="32" fillId="3" borderId="184" xfId="0" applyFont="1" applyFill="1" applyBorder="1" applyAlignment="1">
      <alignment horizontal="center" vertical="center"/>
    </xf>
    <xf numFmtId="0" fontId="32" fillId="3" borderId="183" xfId="0" applyFont="1" applyFill="1" applyBorder="1" applyAlignment="1">
      <alignment horizontal="center" vertical="center"/>
    </xf>
    <xf numFmtId="0" fontId="19" fillId="2" borderId="251" xfId="0" applyFont="1" applyFill="1" applyBorder="1" applyAlignment="1">
      <alignment horizontal="left" vertical="center" wrapText="1"/>
    </xf>
    <xf numFmtId="0" fontId="19" fillId="2" borderId="252" xfId="0" applyFont="1" applyFill="1" applyBorder="1" applyAlignment="1">
      <alignment horizontal="left" vertical="center" wrapText="1"/>
    </xf>
    <xf numFmtId="0" fontId="41" fillId="15" borderId="17" xfId="0" applyFont="1" applyFill="1" applyBorder="1" applyAlignment="1">
      <alignment horizontal="center" vertical="center" wrapText="1"/>
    </xf>
    <xf numFmtId="0" fontId="19" fillId="8" borderId="7" xfId="0" applyFont="1" applyFill="1" applyBorder="1" applyAlignment="1" applyProtection="1">
      <alignment vertical="top" wrapText="1"/>
      <protection locked="0"/>
    </xf>
    <xf numFmtId="0" fontId="19" fillId="0" borderId="193" xfId="0" applyFont="1" applyBorder="1" applyAlignment="1">
      <alignment horizontal="left" vertical="center" wrapText="1"/>
    </xf>
    <xf numFmtId="0" fontId="19" fillId="0" borderId="194" xfId="0" applyFont="1" applyBorder="1" applyAlignment="1">
      <alignment horizontal="left" vertical="center" wrapText="1"/>
    </xf>
    <xf numFmtId="0" fontId="19" fillId="8" borderId="217" xfId="0" applyFont="1" applyFill="1" applyBorder="1" applyAlignment="1" applyProtection="1">
      <alignment vertical="top" wrapText="1"/>
      <protection locked="0"/>
    </xf>
    <xf numFmtId="0" fontId="14" fillId="19" borderId="0" xfId="0" applyFont="1" applyFill="1" applyAlignment="1">
      <alignment horizontal="center" vertical="center" wrapText="1"/>
    </xf>
    <xf numFmtId="0" fontId="30" fillId="12" borderId="26" xfId="0" applyFont="1" applyFill="1" applyBorder="1" applyAlignment="1">
      <alignment horizontal="left" vertical="center" wrapText="1"/>
    </xf>
    <xf numFmtId="0" fontId="30" fillId="12" borderId="181" xfId="0" applyFont="1" applyFill="1" applyBorder="1" applyAlignment="1">
      <alignment horizontal="left" vertical="center" wrapText="1"/>
    </xf>
    <xf numFmtId="0" fontId="16" fillId="12" borderId="213" xfId="0" applyFont="1" applyFill="1" applyBorder="1" applyAlignment="1">
      <alignment horizontal="center" vertical="center"/>
    </xf>
    <xf numFmtId="0" fontId="16" fillId="12" borderId="214" xfId="0" applyFont="1" applyFill="1" applyBorder="1" applyAlignment="1">
      <alignment horizontal="center" vertical="center"/>
    </xf>
    <xf numFmtId="0" fontId="16" fillId="12" borderId="215" xfId="0" applyFont="1" applyFill="1" applyBorder="1" applyAlignment="1">
      <alignment horizontal="center" vertical="center"/>
    </xf>
    <xf numFmtId="0" fontId="16" fillId="12" borderId="216" xfId="0" applyFont="1" applyFill="1" applyBorder="1" applyAlignment="1">
      <alignment horizontal="center" vertical="center"/>
    </xf>
    <xf numFmtId="0" fontId="16" fillId="12" borderId="26" xfId="0" applyFont="1" applyFill="1" applyBorder="1" applyAlignment="1">
      <alignment horizontal="center" vertical="center" wrapText="1"/>
    </xf>
    <xf numFmtId="0" fontId="16" fillId="12" borderId="181" xfId="0" applyFont="1" applyFill="1" applyBorder="1" applyAlignment="1">
      <alignment horizontal="center" vertical="center" wrapText="1"/>
    </xf>
    <xf numFmtId="0" fontId="13" fillId="0" borderId="0" xfId="0" applyFont="1" applyAlignment="1">
      <alignment horizontal="center" vertical="center" shrinkToFit="1"/>
    </xf>
    <xf numFmtId="0" fontId="34" fillId="0" borderId="43" xfId="0" applyFont="1" applyBorder="1" applyAlignment="1">
      <alignment horizontal="center" vertical="top"/>
    </xf>
    <xf numFmtId="0" fontId="21" fillId="0" borderId="47" xfId="0" applyFont="1" applyBorder="1" applyAlignment="1">
      <alignment horizontal="center" vertical="center"/>
    </xf>
    <xf numFmtId="0" fontId="69" fillId="12" borderId="50" xfId="0" applyFont="1" applyFill="1" applyBorder="1" applyAlignment="1">
      <alignment horizontal="center" vertical="center" wrapText="1"/>
    </xf>
    <xf numFmtId="0" fontId="69" fillId="12" borderId="51" xfId="0" applyFont="1" applyFill="1" applyBorder="1" applyAlignment="1">
      <alignment horizontal="center" vertical="center" wrapText="1"/>
    </xf>
    <xf numFmtId="0" fontId="69" fillId="12" borderId="0" xfId="0" applyFont="1" applyFill="1" applyAlignment="1">
      <alignment horizontal="center" vertical="center"/>
    </xf>
    <xf numFmtId="0" fontId="16" fillId="12" borderId="100" xfId="0" applyFont="1" applyFill="1" applyBorder="1" applyAlignment="1">
      <alignment horizontal="center" vertical="center" wrapText="1"/>
    </xf>
    <xf numFmtId="0" fontId="16" fillId="12" borderId="147" xfId="0" applyFont="1" applyFill="1" applyBorder="1" applyAlignment="1">
      <alignment horizontal="center" vertical="center" wrapText="1"/>
    </xf>
    <xf numFmtId="0" fontId="16" fillId="0" borderId="90" xfId="0" applyFont="1" applyBorder="1" applyAlignment="1">
      <alignment horizontal="center" vertical="center" wrapText="1"/>
    </xf>
    <xf numFmtId="0" fontId="16" fillId="0" borderId="146" xfId="0" applyFont="1" applyBorder="1" applyAlignment="1">
      <alignment horizontal="center" vertical="center" wrapText="1"/>
    </xf>
    <xf numFmtId="0" fontId="14" fillId="12" borderId="209" xfId="0" applyFont="1" applyFill="1" applyBorder="1" applyAlignment="1">
      <alignment horizontal="center" vertical="center" wrapText="1"/>
    </xf>
    <xf numFmtId="0" fontId="14" fillId="12" borderId="211" xfId="0" applyFont="1" applyFill="1" applyBorder="1" applyAlignment="1">
      <alignment horizontal="center" vertical="center" wrapText="1"/>
    </xf>
    <xf numFmtId="0" fontId="69" fillId="12" borderId="50" xfId="0" applyFont="1" applyFill="1" applyBorder="1" applyAlignment="1">
      <alignment horizontal="center" vertical="center"/>
    </xf>
    <xf numFmtId="0" fontId="69" fillId="12" borderId="51" xfId="0" applyFont="1" applyFill="1" applyBorder="1" applyAlignment="1">
      <alignment horizontal="center" vertical="center"/>
    </xf>
    <xf numFmtId="0" fontId="33" fillId="0" borderId="37" xfId="0" applyFont="1" applyBorder="1" applyAlignment="1">
      <alignment horizontal="center" vertical="center" wrapText="1"/>
    </xf>
    <xf numFmtId="0" fontId="33" fillId="0" borderId="37" xfId="0" applyFont="1" applyBorder="1" applyAlignment="1">
      <alignment horizontal="center" vertical="center"/>
    </xf>
    <xf numFmtId="0" fontId="19" fillId="10" borderId="230" xfId="0" applyFont="1" applyFill="1" applyBorder="1" applyAlignment="1">
      <alignment horizontal="center" vertical="center"/>
    </xf>
    <xf numFmtId="0" fontId="19" fillId="10" borderId="178" xfId="0" applyFont="1" applyFill="1" applyBorder="1" applyAlignment="1">
      <alignment horizontal="center" vertical="center"/>
    </xf>
    <xf numFmtId="0" fontId="16" fillId="0" borderId="107"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horizontal="left" vertical="distributed" wrapText="1" shrinkToFit="1"/>
    </xf>
    <xf numFmtId="0" fontId="13" fillId="0" borderId="0" xfId="0" applyFont="1" applyAlignment="1">
      <alignment horizontal="center" vertical="center" wrapText="1"/>
    </xf>
    <xf numFmtId="0" fontId="21" fillId="0" borderId="47" xfId="0" applyFont="1" applyBorder="1" applyAlignment="1">
      <alignment horizontal="left" vertical="center" shrinkToFit="1"/>
    </xf>
    <xf numFmtId="0" fontId="30" fillId="12" borderId="223" xfId="0" applyFont="1" applyFill="1" applyBorder="1" applyAlignment="1">
      <alignment horizontal="left" vertical="center" wrapText="1"/>
    </xf>
    <xf numFmtId="0" fontId="30" fillId="12" borderId="224" xfId="0" applyFont="1" applyFill="1" applyBorder="1" applyAlignment="1">
      <alignment horizontal="left" vertical="center" wrapText="1"/>
    </xf>
    <xf numFmtId="0" fontId="24" fillId="17" borderId="37" xfId="0" applyFont="1" applyFill="1" applyBorder="1" applyAlignment="1">
      <alignment horizontal="left" wrapText="1"/>
    </xf>
    <xf numFmtId="0" fontId="24" fillId="17" borderId="0" xfId="0" applyFont="1" applyFill="1" applyAlignment="1">
      <alignment horizontal="left" wrapText="1"/>
    </xf>
    <xf numFmtId="0" fontId="24" fillId="17" borderId="40" xfId="0" applyFont="1" applyFill="1" applyBorder="1" applyAlignment="1">
      <alignment horizontal="left" wrapText="1"/>
    </xf>
    <xf numFmtId="178" fontId="24" fillId="17" borderId="37" xfId="0" applyNumberFormat="1" applyFont="1" applyFill="1" applyBorder="1" applyAlignment="1" applyProtection="1">
      <alignment horizontal="left" vertical="center" wrapText="1"/>
      <protection locked="0"/>
    </xf>
    <xf numFmtId="178" fontId="24" fillId="17" borderId="0" xfId="0" applyNumberFormat="1" applyFont="1" applyFill="1" applyAlignment="1" applyProtection="1">
      <alignment horizontal="left" vertical="center" wrapText="1"/>
      <protection locked="0"/>
    </xf>
    <xf numFmtId="178" fontId="24" fillId="17" borderId="40" xfId="0" applyNumberFormat="1" applyFont="1" applyFill="1" applyBorder="1" applyAlignment="1" applyProtection="1">
      <alignment horizontal="left" vertical="center" wrapText="1"/>
      <protection locked="0"/>
    </xf>
    <xf numFmtId="178" fontId="24" fillId="17" borderId="44" xfId="0" applyNumberFormat="1" applyFont="1" applyFill="1" applyBorder="1" applyAlignment="1" applyProtection="1">
      <alignment horizontal="left" vertical="top" wrapText="1"/>
      <protection locked="0"/>
    </xf>
    <xf numFmtId="178" fontId="24" fillId="17" borderId="45" xfId="0" applyNumberFormat="1" applyFont="1" applyFill="1" applyBorder="1" applyAlignment="1" applyProtection="1">
      <alignment horizontal="left" vertical="top" wrapText="1"/>
      <protection locked="0"/>
    </xf>
    <xf numFmtId="178" fontId="24" fillId="17" borderId="46" xfId="0" applyNumberFormat="1" applyFont="1" applyFill="1" applyBorder="1" applyAlignment="1" applyProtection="1">
      <alignment horizontal="left" vertical="top" wrapText="1"/>
      <protection locked="0"/>
    </xf>
    <xf numFmtId="0" fontId="31" fillId="9" borderId="63" xfId="0" applyFont="1" applyFill="1" applyBorder="1" applyAlignment="1">
      <alignment horizontal="center" vertical="center"/>
    </xf>
    <xf numFmtId="0" fontId="24" fillId="0" borderId="0" xfId="0" applyFont="1" applyAlignment="1">
      <alignment horizontal="left" vertical="center" wrapText="1"/>
    </xf>
    <xf numFmtId="181" fontId="14" fillId="0" borderId="47" xfId="0" applyNumberFormat="1" applyFont="1" applyBorder="1" applyAlignment="1">
      <alignment horizontal="left" vertical="center"/>
    </xf>
    <xf numFmtId="0" fontId="16" fillId="12" borderId="151" xfId="0" applyFont="1" applyFill="1" applyBorder="1" applyAlignment="1">
      <alignment horizontal="center" vertical="center" wrapText="1"/>
    </xf>
    <xf numFmtId="0" fontId="16" fillId="12" borderId="167" xfId="0" applyFont="1" applyFill="1" applyBorder="1" applyAlignment="1">
      <alignment horizontal="center" vertical="center" wrapText="1"/>
    </xf>
    <xf numFmtId="181" fontId="14" fillId="0" borderId="0" xfId="0" applyNumberFormat="1" applyFont="1" applyAlignment="1">
      <alignment horizontal="right" vertical="center"/>
    </xf>
    <xf numFmtId="0" fontId="22" fillId="0" borderId="47" xfId="0" applyFont="1" applyBorder="1" applyAlignment="1">
      <alignment horizontal="left" vertical="center" wrapText="1"/>
    </xf>
    <xf numFmtId="181" fontId="14" fillId="0" borderId="0" xfId="0" applyNumberFormat="1" applyFont="1" applyAlignment="1">
      <alignment horizontal="left" vertical="center"/>
    </xf>
    <xf numFmtId="0" fontId="31" fillId="9" borderId="47" xfId="0" applyFont="1" applyFill="1" applyBorder="1" applyAlignment="1">
      <alignment horizontal="center" vertical="center"/>
    </xf>
    <xf numFmtId="0" fontId="14" fillId="0" borderId="0" xfId="0" applyFont="1" applyAlignment="1">
      <alignment horizontal="center" vertical="center"/>
    </xf>
    <xf numFmtId="0" fontId="16" fillId="12" borderId="210" xfId="0" applyFont="1" applyFill="1" applyBorder="1" applyAlignment="1">
      <alignment horizontal="center" vertical="center"/>
    </xf>
    <xf numFmtId="0" fontId="16" fillId="12" borderId="212" xfId="0" applyFont="1" applyFill="1" applyBorder="1" applyAlignment="1">
      <alignment horizontal="center" vertical="center"/>
    </xf>
    <xf numFmtId="0" fontId="32" fillId="0" borderId="0" xfId="0" applyFont="1" applyAlignment="1">
      <alignment horizontal="left" vertical="center" wrapText="1"/>
    </xf>
    <xf numFmtId="0" fontId="88" fillId="0" borderId="0" xfId="0" applyFont="1" applyAlignment="1">
      <alignment horizontal="center" vertical="center" wrapText="1"/>
    </xf>
    <xf numFmtId="0" fontId="25" fillId="0" borderId="0" xfId="0" applyFont="1" applyAlignment="1">
      <alignment horizontal="center" vertical="center"/>
    </xf>
    <xf numFmtId="0" fontId="96" fillId="0" borderId="0" xfId="0" applyFont="1" applyAlignment="1">
      <alignment horizontal="left" vertical="center" wrapText="1" shrinkToFit="1"/>
    </xf>
    <xf numFmtId="0" fontId="21" fillId="10" borderId="33"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10" borderId="35" xfId="0" applyFont="1" applyFill="1" applyBorder="1" applyAlignment="1">
      <alignment horizontal="center" vertical="center" wrapText="1"/>
    </xf>
    <xf numFmtId="0" fontId="21" fillId="0" borderId="93" xfId="0" applyFont="1" applyBorder="1" applyAlignment="1">
      <alignment horizontal="left" vertical="center" shrinkToFit="1"/>
    </xf>
    <xf numFmtId="0" fontId="21" fillId="0" borderId="94" xfId="0" applyFont="1" applyBorder="1" applyAlignment="1">
      <alignment horizontal="left" vertical="center" shrinkToFit="1"/>
    </xf>
    <xf numFmtId="0" fontId="30" fillId="0" borderId="56" xfId="0" applyFont="1" applyBorder="1" applyAlignment="1">
      <alignment horizontal="left" vertical="top" wrapText="1"/>
    </xf>
    <xf numFmtId="0" fontId="30" fillId="0" borderId="92" xfId="0" applyFont="1" applyBorder="1" applyAlignment="1">
      <alignment horizontal="left" vertical="top" wrapText="1"/>
    </xf>
    <xf numFmtId="0" fontId="17" fillId="15" borderId="0" xfId="0" applyFont="1" applyFill="1" applyAlignment="1">
      <alignment horizontal="center" vertical="center" wrapText="1"/>
    </xf>
    <xf numFmtId="0" fontId="30" fillId="0" borderId="56" xfId="0" applyFont="1" applyBorder="1" applyAlignment="1">
      <alignment horizontal="left" vertical="top" wrapText="1" shrinkToFit="1"/>
    </xf>
    <xf numFmtId="0" fontId="30" fillId="0" borderId="92" xfId="0" applyFont="1" applyBorder="1" applyAlignment="1">
      <alignment horizontal="left" vertical="top" wrapText="1" shrinkToFit="1"/>
    </xf>
    <xf numFmtId="0" fontId="95" fillId="0" borderId="107" xfId="0" applyFont="1" applyBorder="1" applyAlignment="1">
      <alignment horizontal="left" vertical="center" wrapText="1"/>
    </xf>
    <xf numFmtId="0" fontId="95" fillId="0" borderId="111" xfId="0" applyFont="1" applyBorder="1" applyAlignment="1">
      <alignment horizontal="left" vertical="center" wrapText="1"/>
    </xf>
    <xf numFmtId="0" fontId="95" fillId="0" borderId="107" xfId="0" applyFont="1" applyBorder="1" applyAlignment="1">
      <alignment vertical="center" wrapText="1"/>
    </xf>
    <xf numFmtId="0" fontId="95" fillId="0" borderId="111" xfId="0" applyFont="1" applyBorder="1" applyAlignment="1">
      <alignment vertical="center" wrapText="1"/>
    </xf>
    <xf numFmtId="0" fontId="95" fillId="0" borderId="67" xfId="0" applyFont="1" applyBorder="1" applyAlignment="1">
      <alignment horizontal="left" vertical="center" wrapText="1"/>
    </xf>
    <xf numFmtId="0" fontId="95" fillId="0" borderId="0" xfId="0" applyFont="1" applyAlignment="1">
      <alignment horizontal="left" vertical="center" wrapText="1"/>
    </xf>
    <xf numFmtId="0" fontId="95" fillId="0" borderId="78" xfId="0" applyFont="1" applyBorder="1" applyAlignment="1">
      <alignment horizontal="left" vertical="center" wrapText="1"/>
    </xf>
    <xf numFmtId="0" fontId="95" fillId="0" borderId="31" xfId="0" applyFont="1" applyBorder="1" applyAlignment="1">
      <alignment horizontal="left" vertical="center" wrapText="1"/>
    </xf>
    <xf numFmtId="0" fontId="56" fillId="0" borderId="0" xfId="0" applyFont="1" applyAlignment="1">
      <alignment horizontal="right" vertical="center" shrinkToFit="1"/>
    </xf>
    <xf numFmtId="0" fontId="69" fillId="3" borderId="50" xfId="0" applyFont="1" applyFill="1" applyBorder="1" applyAlignment="1">
      <alignment horizontal="center" vertical="center"/>
    </xf>
    <xf numFmtId="0" fontId="69" fillId="3" borderId="51" xfId="0" applyFont="1" applyFill="1" applyBorder="1" applyAlignment="1">
      <alignment horizontal="center" vertical="center"/>
    </xf>
    <xf numFmtId="0" fontId="30" fillId="0" borderId="74" xfId="0" applyFont="1" applyBorder="1" applyAlignment="1">
      <alignment horizontal="left" vertical="top" wrapText="1" shrinkToFit="1"/>
    </xf>
    <xf numFmtId="0" fontId="30" fillId="0" borderId="108" xfId="0" applyFont="1" applyBorder="1" applyAlignment="1">
      <alignment horizontal="left" vertical="top" wrapText="1" shrinkToFit="1"/>
    </xf>
    <xf numFmtId="0" fontId="30" fillId="0" borderId="110" xfId="0" applyFont="1" applyBorder="1" applyAlignment="1">
      <alignment horizontal="left" vertical="top" wrapText="1" shrinkToFit="1"/>
    </xf>
    <xf numFmtId="0" fontId="69" fillId="12" borderId="245" xfId="0" applyFont="1" applyFill="1" applyBorder="1" applyAlignment="1">
      <alignment horizontal="center" vertical="center" wrapText="1"/>
    </xf>
    <xf numFmtId="0" fontId="69" fillId="3" borderId="0" xfId="0" applyFont="1" applyFill="1" applyAlignment="1">
      <alignment horizontal="center" vertical="center"/>
    </xf>
    <xf numFmtId="0" fontId="20" fillId="0" borderId="83" xfId="0" applyFont="1" applyBorder="1" applyAlignment="1">
      <alignment horizontal="left" vertical="top" wrapText="1"/>
    </xf>
    <xf numFmtId="0" fontId="20" fillId="0" borderId="149" xfId="0" applyFont="1" applyBorder="1" applyAlignment="1">
      <alignment horizontal="left" vertical="top" wrapText="1"/>
    </xf>
    <xf numFmtId="176" fontId="19" fillId="0" borderId="114" xfId="0" applyNumberFormat="1" applyFont="1" applyBorder="1" applyAlignment="1">
      <alignment horizontal="left" vertical="center" wrapText="1"/>
    </xf>
    <xf numFmtId="176" fontId="19" fillId="0" borderId="96" xfId="0" applyNumberFormat="1" applyFont="1" applyBorder="1" applyAlignment="1">
      <alignment horizontal="left" vertical="center" wrapText="1"/>
    </xf>
    <xf numFmtId="182" fontId="16" fillId="0" borderId="0" xfId="0" applyNumberFormat="1" applyFont="1" applyAlignment="1">
      <alignment horizontal="center" vertical="center" shrinkToFit="1"/>
    </xf>
    <xf numFmtId="184" fontId="16" fillId="10" borderId="232" xfId="0" applyNumberFormat="1" applyFont="1" applyFill="1" applyBorder="1" applyAlignment="1">
      <alignment horizontal="center" vertical="center" shrinkToFit="1"/>
    </xf>
    <xf numFmtId="184" fontId="16" fillId="10" borderId="233" xfId="0" applyNumberFormat="1" applyFont="1" applyFill="1" applyBorder="1" applyAlignment="1">
      <alignment horizontal="center" vertical="center" shrinkToFit="1"/>
    </xf>
    <xf numFmtId="0" fontId="18" fillId="0" borderId="205" xfId="0" applyFont="1" applyBorder="1" applyAlignment="1">
      <alignment horizontal="center" vertical="center"/>
    </xf>
    <xf numFmtId="0" fontId="18" fillId="0" borderId="206" xfId="0" applyFont="1" applyBorder="1" applyAlignment="1">
      <alignment horizontal="center" vertical="center"/>
    </xf>
    <xf numFmtId="0" fontId="32" fillId="4" borderId="172" xfId="0" applyFont="1" applyFill="1" applyBorder="1" applyAlignment="1">
      <alignment horizontal="center" vertical="center"/>
    </xf>
    <xf numFmtId="0" fontId="32" fillId="4" borderId="173" xfId="0" applyFont="1" applyFill="1" applyBorder="1" applyAlignment="1">
      <alignment horizontal="center" vertical="center"/>
    </xf>
    <xf numFmtId="0" fontId="32" fillId="4" borderId="174" xfId="0" applyFont="1" applyFill="1" applyBorder="1" applyAlignment="1">
      <alignment horizontal="center" vertical="center"/>
    </xf>
    <xf numFmtId="0" fontId="14" fillId="11" borderId="36" xfId="0" applyFont="1" applyFill="1" applyBorder="1" applyAlignment="1">
      <alignment horizontal="center" vertical="center"/>
    </xf>
    <xf numFmtId="0" fontId="14" fillId="11" borderId="170" xfId="0" applyFont="1" applyFill="1" applyBorder="1" applyAlignment="1">
      <alignment horizontal="center" vertical="center"/>
    </xf>
    <xf numFmtId="0" fontId="14" fillId="11" borderId="171" xfId="0" applyFont="1" applyFill="1" applyBorder="1" applyAlignment="1">
      <alignment horizontal="center" vertical="center"/>
    </xf>
    <xf numFmtId="0" fontId="62" fillId="0" borderId="0" xfId="0" applyFont="1" applyAlignment="1">
      <alignment horizontal="center" vertical="center"/>
    </xf>
    <xf numFmtId="0" fontId="62" fillId="0" borderId="40" xfId="0" applyFont="1" applyBorder="1" applyAlignment="1">
      <alignment horizontal="center" vertical="center"/>
    </xf>
    <xf numFmtId="0" fontId="21" fillId="0" borderId="0" xfId="0" applyFont="1" applyAlignment="1">
      <alignment horizontal="center" shrinkToFit="1"/>
    </xf>
    <xf numFmtId="0" fontId="22" fillId="8" borderId="175" xfId="0" applyFont="1" applyFill="1" applyBorder="1" applyAlignment="1">
      <alignment horizontal="center" vertical="center" shrinkToFit="1"/>
    </xf>
    <xf numFmtId="0" fontId="22" fillId="8" borderId="176" xfId="0" applyFont="1" applyFill="1" applyBorder="1" applyAlignment="1">
      <alignment horizontal="center" vertical="center" shrinkToFit="1"/>
    </xf>
    <xf numFmtId="0" fontId="22" fillId="8" borderId="177" xfId="0" applyFont="1" applyFill="1" applyBorder="1" applyAlignment="1">
      <alignment horizontal="center" vertical="center" shrinkToFit="1"/>
    </xf>
    <xf numFmtId="0" fontId="43" fillId="4" borderId="118" xfId="0" applyFont="1" applyFill="1" applyBorder="1" applyAlignment="1">
      <alignment horizontal="left" vertical="top" wrapText="1"/>
    </xf>
    <xf numFmtId="0" fontId="43" fillId="4" borderId="22" xfId="0" applyFont="1" applyFill="1" applyBorder="1" applyAlignment="1">
      <alignment horizontal="left" vertical="top" wrapText="1"/>
    </xf>
    <xf numFmtId="0" fontId="43" fillId="4" borderId="119" xfId="0" applyFont="1" applyFill="1" applyBorder="1" applyAlignment="1">
      <alignment horizontal="left" vertical="top" wrapText="1"/>
    </xf>
    <xf numFmtId="0" fontId="37" fillId="10" borderId="93" xfId="0" applyFont="1" applyFill="1" applyBorder="1" applyAlignment="1">
      <alignment horizontal="center" vertical="center"/>
    </xf>
    <xf numFmtId="0" fontId="37" fillId="10" borderId="94" xfId="0" applyFont="1" applyFill="1" applyBorder="1" applyAlignment="1">
      <alignment horizontal="center" vertical="center"/>
    </xf>
    <xf numFmtId="0" fontId="25" fillId="0" borderId="0" xfId="0" applyFont="1" applyAlignment="1">
      <alignment horizontal="left" vertical="center" wrapText="1"/>
    </xf>
    <xf numFmtId="0" fontId="21" fillId="0" borderId="47" xfId="0" applyFont="1" applyBorder="1" applyAlignment="1">
      <alignment vertical="center" shrinkToFit="1"/>
    </xf>
    <xf numFmtId="0" fontId="19" fillId="2" borderId="56" xfId="0" applyFont="1" applyFill="1" applyBorder="1" applyAlignment="1">
      <alignment horizontal="center" vertical="center" wrapText="1" shrinkToFit="1"/>
    </xf>
    <xf numFmtId="0" fontId="19" fillId="2" borderId="47" xfId="0" applyFont="1" applyFill="1" applyBorder="1" applyAlignment="1">
      <alignment horizontal="center" vertical="center" wrapText="1" shrinkToFit="1"/>
    </xf>
    <xf numFmtId="0" fontId="19" fillId="2" borderId="257" xfId="0" applyFont="1" applyFill="1" applyBorder="1" applyAlignment="1">
      <alignment horizontal="center" vertical="center" wrapText="1" shrinkToFit="1"/>
    </xf>
    <xf numFmtId="0" fontId="35" fillId="0" borderId="104" xfId="0" applyFont="1" applyBorder="1" applyAlignment="1">
      <alignment vertical="center" wrapText="1"/>
    </xf>
    <xf numFmtId="0" fontId="35" fillId="0" borderId="75" xfId="0" applyFont="1" applyBorder="1" applyAlignment="1">
      <alignment vertical="center" wrapText="1"/>
    </xf>
    <xf numFmtId="0" fontId="20" fillId="0" borderId="242" xfId="0" applyFont="1" applyBorder="1">
      <alignment vertical="center"/>
    </xf>
    <xf numFmtId="0" fontId="20" fillId="0" borderId="92" xfId="0" applyFont="1" applyBorder="1">
      <alignment vertical="center"/>
    </xf>
    <xf numFmtId="0" fontId="20" fillId="0" borderId="91" xfId="0" applyFont="1" applyBorder="1">
      <alignment vertical="center"/>
    </xf>
    <xf numFmtId="0" fontId="20" fillId="0" borderId="149" xfId="0" applyFont="1" applyBorder="1">
      <alignment vertical="center"/>
    </xf>
    <xf numFmtId="0" fontId="20" fillId="0" borderId="91" xfId="0" applyFont="1" applyBorder="1" applyAlignment="1">
      <alignment vertical="center" wrapText="1"/>
    </xf>
    <xf numFmtId="0" fontId="20" fillId="0" borderId="149" xfId="0" applyFont="1" applyBorder="1" applyAlignment="1">
      <alignment vertical="center" wrapText="1"/>
    </xf>
    <xf numFmtId="0" fontId="21" fillId="0" borderId="43" xfId="0" applyFont="1" applyBorder="1" applyAlignment="1">
      <alignment horizontal="center" vertical="center"/>
    </xf>
    <xf numFmtId="0" fontId="21" fillId="0" borderId="149" xfId="0" applyFont="1" applyBorder="1" applyAlignment="1">
      <alignment horizontal="center" vertical="center"/>
    </xf>
    <xf numFmtId="0" fontId="20" fillId="0" borderId="104" xfId="0" applyFont="1" applyBorder="1" applyAlignment="1">
      <alignment vertical="center" wrapText="1"/>
    </xf>
    <xf numFmtId="0" fontId="20" fillId="0" borderId="75" xfId="0" applyFont="1" applyBorder="1" applyAlignment="1">
      <alignment vertical="center" wrapText="1"/>
    </xf>
    <xf numFmtId="0" fontId="30" fillId="12" borderId="223" xfId="0" applyFont="1" applyFill="1" applyBorder="1" applyAlignment="1">
      <alignment horizontal="center" vertical="center" wrapText="1"/>
    </xf>
    <xf numFmtId="0" fontId="30" fillId="12" borderId="224" xfId="0" applyFont="1" applyFill="1" applyBorder="1" applyAlignment="1">
      <alignment horizontal="center" vertical="center" wrapText="1"/>
    </xf>
    <xf numFmtId="0" fontId="21" fillId="0" borderId="0" xfId="0" applyFont="1" applyAlignment="1">
      <alignment horizontal="right" shrinkToFit="1"/>
    </xf>
    <xf numFmtId="0" fontId="37" fillId="0" borderId="0" xfId="0" applyFont="1" applyAlignment="1">
      <alignment horizontal="left" vertical="center" wrapText="1"/>
    </xf>
    <xf numFmtId="0" fontId="21" fillId="0" borderId="47" xfId="0" applyFont="1" applyBorder="1" applyAlignment="1">
      <alignment horizontal="left" shrinkToFit="1"/>
    </xf>
    <xf numFmtId="0" fontId="14" fillId="0" borderId="90" xfId="0" applyFont="1" applyBorder="1" applyAlignment="1">
      <alignment horizontal="center" vertical="center" wrapText="1"/>
    </xf>
    <xf numFmtId="0" fontId="14" fillId="0" borderId="14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7" xfId="0" applyFont="1" applyBorder="1" applyAlignment="1">
      <alignment horizontal="center" vertical="center"/>
    </xf>
    <xf numFmtId="0" fontId="30" fillId="0" borderId="150" xfId="0" applyFont="1" applyBorder="1" applyAlignment="1">
      <alignment horizontal="left" vertical="center" wrapText="1"/>
    </xf>
    <xf numFmtId="0" fontId="30" fillId="0" borderId="94" xfId="0" applyFont="1" applyBorder="1" applyAlignment="1">
      <alignment horizontal="left" vertical="center" wrapText="1"/>
    </xf>
    <xf numFmtId="0" fontId="20" fillId="0" borderId="157" xfId="0" applyFont="1" applyBorder="1" applyAlignment="1">
      <alignment horizontal="center" vertical="center" wrapText="1"/>
    </xf>
    <xf numFmtId="0" fontId="20" fillId="0" borderId="114" xfId="0" applyFont="1" applyBorder="1" applyAlignment="1">
      <alignment horizontal="center" vertical="center" wrapText="1"/>
    </xf>
  </cellXfs>
  <cellStyles count="2">
    <cellStyle name="標準" xfId="0" builtinId="0"/>
    <cellStyle name="標準 2" xfId="1" xr:uid="{00000000-0005-0000-0000-000001000000}"/>
  </cellStyles>
  <dxfs count="202">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theme="0"/>
      </font>
      <fill>
        <patternFill>
          <bgColor theme="1"/>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theme="0"/>
      </font>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ont>
        <b/>
        <i val="0"/>
        <color rgb="FFFF0000"/>
      </font>
      <fill>
        <patternFill>
          <bgColor rgb="FFFFFF00"/>
        </patternFill>
      </fill>
    </dxf>
    <dxf>
      <fill>
        <patternFill>
          <bgColor rgb="FFFFFF0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ont>
        <b/>
        <i val="0"/>
        <color rgb="FFFF0000"/>
      </font>
      <fill>
        <patternFill>
          <bgColor theme="4" tint="0.39994506668294322"/>
        </patternFill>
      </fill>
    </dxf>
    <dxf>
      <font>
        <b/>
        <i val="0"/>
      </font>
      <fill>
        <patternFill patternType="mediumGray">
          <fgColor rgb="FFFF6600"/>
          <bgColor rgb="FFFFFF99"/>
        </patternFill>
      </fill>
    </dxf>
    <dxf>
      <fill>
        <patternFill patternType="solid">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s>
  <tableStyles count="0" defaultTableStyle="TableStyleMedium2" defaultPivotStyle="PivotStyleLight16"/>
  <colors>
    <mruColors>
      <color rgb="FFFFFF99"/>
      <color rgb="FF99FF66"/>
      <color rgb="FFFF6600"/>
      <color rgb="FFCC66FF"/>
      <color rgb="FFFF99FF"/>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E$29"/>
</file>

<file path=xl/ctrlProps/ctrlProp2.xml><?xml version="1.0" encoding="utf-8"?>
<formControlPr xmlns="http://schemas.microsoft.com/office/spreadsheetml/2009/9/main" objectType="CheckBox" fmlaLink="$C$28" lockText="1"/>
</file>

<file path=xl/ctrlProps/ctrlProp3.xml><?xml version="1.0" encoding="utf-8"?>
<formControlPr xmlns="http://schemas.microsoft.com/office/spreadsheetml/2009/9/main" objectType="CheckBox" fmlaLink="$C$28" lockText="1"/>
</file>

<file path=xl/drawings/_rels/drawing10.xml.rels><?xml version="1.0" encoding="UTF-8" standalone="yes"?>
<Relationships xmlns="http://schemas.openxmlformats.org/package/2006/relationships"><Relationship Id="rId2" Type="http://schemas.openxmlformats.org/officeDocument/2006/relationships/hyperlink" Target="#&#8544;!C9"/><Relationship Id="rId1" Type="http://schemas.openxmlformats.org/officeDocument/2006/relationships/hyperlink" Target="#&#8548;&#65297;!B6"/></Relationships>
</file>

<file path=xl/drawings/_rels/drawing11.xml.rels><?xml version="1.0" encoding="UTF-8" standalone="yes"?>
<Relationships xmlns="http://schemas.openxmlformats.org/package/2006/relationships"><Relationship Id="rId2" Type="http://schemas.openxmlformats.org/officeDocument/2006/relationships/hyperlink" Target="#&#8544;!C9"/><Relationship Id="rId1" Type="http://schemas.openxmlformats.org/officeDocument/2006/relationships/hyperlink" Target="#&#8548;&#65298;!Print_Area"/></Relationships>
</file>

<file path=xl/drawings/_rels/drawing2.xml.rels><?xml version="1.0" encoding="UTF-8" standalone="yes"?>
<Relationships xmlns="http://schemas.openxmlformats.org/package/2006/relationships"><Relationship Id="rId1" Type="http://schemas.openxmlformats.org/officeDocument/2006/relationships/hyperlink" Target="#&#8545;!E11"/></Relationships>
</file>

<file path=xl/drawings/_rels/drawing3.xml.rels><?xml version="1.0" encoding="UTF-8" standalone="yes"?>
<Relationships xmlns="http://schemas.openxmlformats.org/package/2006/relationships"><Relationship Id="rId3" Type="http://schemas.openxmlformats.org/officeDocument/2006/relationships/hyperlink" Target="#&#8546;&#65297;!E13"/><Relationship Id="rId2" Type="http://schemas.openxmlformats.org/officeDocument/2006/relationships/hyperlink" Target="#&#8544;!A1"/><Relationship Id="rId1" Type="http://schemas.openxmlformats.org/officeDocument/2006/relationships/hyperlink" Target="#&#8545;!C9"/><Relationship Id="rId4" Type="http://schemas.openxmlformats.org/officeDocument/2006/relationships/hyperlink" Target="#&#8546;&#65298;!E13"/></Relationships>
</file>

<file path=xl/drawings/_rels/drawing4.xml.rels><?xml version="1.0" encoding="UTF-8" standalone="yes"?>
<Relationships xmlns="http://schemas.openxmlformats.org/package/2006/relationships"><Relationship Id="rId2" Type="http://schemas.openxmlformats.org/officeDocument/2006/relationships/hyperlink" Target="#&#8545;!E11"/><Relationship Id="rId1" Type="http://schemas.openxmlformats.org/officeDocument/2006/relationships/hyperlink" Target="#&#8547;&#65297;!B14"/></Relationships>
</file>

<file path=xl/drawings/_rels/drawing5.xml.rels><?xml version="1.0" encoding="UTF-8" standalone="yes"?>
<Relationships xmlns="http://schemas.openxmlformats.org/package/2006/relationships"><Relationship Id="rId2" Type="http://schemas.openxmlformats.org/officeDocument/2006/relationships/hyperlink" Target="#&#8545;!E11"/><Relationship Id="rId1" Type="http://schemas.openxmlformats.org/officeDocument/2006/relationships/hyperlink" Target="#&#8547;&#65298;!B14"/></Relationships>
</file>

<file path=xl/drawings/_rels/drawing6.xml.rels><?xml version="1.0" encoding="UTF-8" standalone="yes"?>
<Relationships xmlns="http://schemas.openxmlformats.org/package/2006/relationships"><Relationship Id="rId2" Type="http://schemas.openxmlformats.org/officeDocument/2006/relationships/hyperlink" Target="#&#8546;&#65297;!E13"/><Relationship Id="rId1" Type="http://schemas.openxmlformats.org/officeDocument/2006/relationships/hyperlink" Target="#&#8548;&#65297;!B6"/></Relationships>
</file>

<file path=xl/drawings/_rels/drawing7.xml.rels><?xml version="1.0" encoding="UTF-8" standalone="yes"?>
<Relationships xmlns="http://schemas.openxmlformats.org/package/2006/relationships"><Relationship Id="rId2" Type="http://schemas.openxmlformats.org/officeDocument/2006/relationships/hyperlink" Target="#&#8546;&#65297;!E13"/><Relationship Id="rId1" Type="http://schemas.openxmlformats.org/officeDocument/2006/relationships/hyperlink" Target="#&#8548;&#65298;!B6"/></Relationships>
</file>

<file path=xl/drawings/_rels/drawing8.xml.rels><?xml version="1.0" encoding="UTF-8" standalone="yes"?>
<Relationships xmlns="http://schemas.openxmlformats.org/package/2006/relationships"><Relationship Id="rId2" Type="http://schemas.openxmlformats.org/officeDocument/2006/relationships/hyperlink" Target="#&#8549;&#65297;!C3"/><Relationship Id="rId1" Type="http://schemas.openxmlformats.org/officeDocument/2006/relationships/hyperlink" Target="#&#8547;&#65297;!B12"/></Relationships>
</file>

<file path=xl/drawings/_rels/drawing9.xml.rels><?xml version="1.0" encoding="UTF-8" standalone="yes"?>
<Relationships xmlns="http://schemas.openxmlformats.org/package/2006/relationships"><Relationship Id="rId2" Type="http://schemas.openxmlformats.org/officeDocument/2006/relationships/hyperlink" Target="#&#8547;&#65298;!B12"/><Relationship Id="rId1" Type="http://schemas.openxmlformats.org/officeDocument/2006/relationships/hyperlink" Target="#&#8549;&#65298;!C3"/></Relationships>
</file>

<file path=xl/drawings/drawing1.xml><?xml version="1.0" encoding="utf-8"?>
<xdr:wsDr xmlns:xdr="http://schemas.openxmlformats.org/drawingml/2006/spreadsheetDrawing" xmlns:a="http://schemas.openxmlformats.org/drawingml/2006/main">
  <xdr:twoCellAnchor>
    <xdr:from>
      <xdr:col>3</xdr:col>
      <xdr:colOff>638175</xdr:colOff>
      <xdr:row>8</xdr:row>
      <xdr:rowOff>133350</xdr:rowOff>
    </xdr:from>
    <xdr:to>
      <xdr:col>6</xdr:col>
      <xdr:colOff>142875</xdr:colOff>
      <xdr:row>43</xdr:row>
      <xdr:rowOff>47625</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2533650" y="1504950"/>
          <a:ext cx="4733925" cy="380047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1142999</xdr:colOff>
      <xdr:row>6</xdr:row>
      <xdr:rowOff>154781</xdr:rowOff>
    </xdr:from>
    <xdr:to>
      <xdr:col>7</xdr:col>
      <xdr:colOff>723106</xdr:colOff>
      <xdr:row>41</xdr:row>
      <xdr:rowOff>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2881312" y="1714500"/>
          <a:ext cx="4747419" cy="5881688"/>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638175</xdr:colOff>
      <xdr:row>8</xdr:row>
      <xdr:rowOff>133350</xdr:rowOff>
    </xdr:from>
    <xdr:to>
      <xdr:col>6</xdr:col>
      <xdr:colOff>142875</xdr:colOff>
      <xdr:row>43</xdr:row>
      <xdr:rowOff>47625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2533650" y="1504950"/>
          <a:ext cx="4905375" cy="427672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2115342</xdr:colOff>
      <xdr:row>19</xdr:row>
      <xdr:rowOff>71438</xdr:rowOff>
    </xdr:from>
    <xdr:to>
      <xdr:col>4</xdr:col>
      <xdr:colOff>467518</xdr:colOff>
      <xdr:row>24</xdr:row>
      <xdr:rowOff>21431</xdr:rowOff>
    </xdr:to>
    <xdr:sp macro="" textlink="">
      <xdr:nvSpPr>
        <xdr:cNvPr id="9" name="四角形吹き出し 1">
          <a:extLst>
            <a:ext uri="{FF2B5EF4-FFF2-40B4-BE49-F238E27FC236}">
              <a16:creationId xmlns:a16="http://schemas.microsoft.com/office/drawing/2014/main" id="{00000000-0008-0000-0200-000009000000}"/>
            </a:ext>
          </a:extLst>
        </xdr:cNvPr>
        <xdr:cNvSpPr/>
      </xdr:nvSpPr>
      <xdr:spPr>
        <a:xfrm flipH="1">
          <a:off x="3853655" y="3750469"/>
          <a:ext cx="1483519" cy="747712"/>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6</xdr:col>
      <xdr:colOff>123822</xdr:colOff>
      <xdr:row>18</xdr:row>
      <xdr:rowOff>104775</xdr:rowOff>
    </xdr:from>
    <xdr:to>
      <xdr:col>7</xdr:col>
      <xdr:colOff>1154905</xdr:colOff>
      <xdr:row>24</xdr:row>
      <xdr:rowOff>133350</xdr:rowOff>
    </xdr:to>
    <xdr:sp macro="" textlink="">
      <xdr:nvSpPr>
        <xdr:cNvPr id="11" name="四角形吹き出し 1">
          <a:extLst>
            <a:ext uri="{FF2B5EF4-FFF2-40B4-BE49-F238E27FC236}">
              <a16:creationId xmlns:a16="http://schemas.microsoft.com/office/drawing/2014/main" id="{00000000-0008-0000-0200-00000B000000}"/>
            </a:ext>
          </a:extLst>
        </xdr:cNvPr>
        <xdr:cNvSpPr/>
      </xdr:nvSpPr>
      <xdr:spPr>
        <a:xfrm flipH="1">
          <a:off x="6803228" y="3605213"/>
          <a:ext cx="1257302" cy="1004887"/>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3</xdr:col>
      <xdr:colOff>638175</xdr:colOff>
      <xdr:row>8</xdr:row>
      <xdr:rowOff>133350</xdr:rowOff>
    </xdr:from>
    <xdr:to>
      <xdr:col>6</xdr:col>
      <xdr:colOff>142875</xdr:colOff>
      <xdr:row>43</xdr:row>
      <xdr:rowOff>47625</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2533650" y="1724025"/>
          <a:ext cx="4905375" cy="427672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638175</xdr:colOff>
      <xdr:row>8</xdr:row>
      <xdr:rowOff>133350</xdr:rowOff>
    </xdr:from>
    <xdr:to>
      <xdr:col>6</xdr:col>
      <xdr:colOff>142875</xdr:colOff>
      <xdr:row>43</xdr:row>
      <xdr:rowOff>47625</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a:off x="2533650" y="1724025"/>
          <a:ext cx="4905375" cy="427672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907256</xdr:colOff>
      <xdr:row>10</xdr:row>
      <xdr:rowOff>109537</xdr:rowOff>
    </xdr:from>
    <xdr:to>
      <xdr:col>17</xdr:col>
      <xdr:colOff>900113</xdr:colOff>
      <xdr:row>24</xdr:row>
      <xdr:rowOff>147637</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11127581" y="1966912"/>
          <a:ext cx="1993107" cy="2305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nks</a:t>
          </a:r>
          <a:r>
            <a:rPr kumimoji="1" lang="ja-JP" altLang="en-US" sz="1100"/>
            <a:t>　第</a:t>
          </a:r>
          <a:r>
            <a:rPr kumimoji="1" lang="en-US" altLang="ja-JP" sz="1100"/>
            <a:t>1</a:t>
          </a:r>
          <a:r>
            <a:rPr kumimoji="1" lang="ja-JP" altLang="en-US" sz="1100"/>
            <a:t>回の顧問総会で各大会の担当校が決まる</a:t>
          </a:r>
          <a:endParaRPr kumimoji="1" lang="en-US" altLang="ja-JP" sz="1100"/>
        </a:p>
        <a:p>
          <a:pPr algn="l"/>
          <a:r>
            <a:rPr kumimoji="1" lang="ja-JP" altLang="en-US" sz="1100"/>
            <a:t>ピンク下部分を</a:t>
          </a:r>
          <a:r>
            <a:rPr kumimoji="1" lang="en-US" altLang="ja-JP" sz="1100"/>
            <a:t>D</a:t>
          </a:r>
          <a:r>
            <a:rPr kumimoji="1" lang="ja-JP" altLang="en-US" sz="1100"/>
            <a:t>列にコピーする</a:t>
          </a:r>
          <a:endParaRPr kumimoji="1" lang="en-US" altLang="ja-JP" sz="1100"/>
        </a:p>
        <a:p>
          <a:pPr algn="l"/>
          <a:r>
            <a:rPr kumimoji="1" lang="ja-JP" altLang="en-US" sz="1100"/>
            <a:t>不参加顧問削除</a:t>
          </a:r>
          <a:endParaRPr kumimoji="1" lang="en-US" altLang="ja-JP" sz="1100"/>
        </a:p>
        <a:p>
          <a:pPr algn="l"/>
          <a:r>
            <a:rPr kumimoji="1" lang="ja-JP" altLang="en-US" sz="1100"/>
            <a:t>シート保護</a:t>
          </a:r>
          <a:r>
            <a:rPr kumimoji="1" lang="en-US" altLang="ja-JP" sz="1100"/>
            <a:t>dj</a:t>
          </a:r>
        </a:p>
        <a:p>
          <a:pPr algn="l"/>
          <a:r>
            <a:rPr kumimoji="1" lang="en-US" altLang="ja-JP" sz="1100"/>
            <a:t>V1</a:t>
          </a:r>
          <a:r>
            <a:rPr kumimoji="1" lang="ja-JP" altLang="en-US" sz="1100"/>
            <a:t>シートにドロップダウンリスト設定</a:t>
          </a:r>
          <a:endParaRPr kumimoji="1" lang="en-US" altLang="ja-JP" sz="1100"/>
        </a:p>
        <a:p>
          <a:pPr algn="l"/>
          <a:r>
            <a:rPr kumimoji="1" lang="ja-JP" altLang="en-US" sz="1100"/>
            <a:t>データの入力規則設定（朗読作品数）</a:t>
          </a:r>
          <a:endParaRPr kumimoji="1" lang="en-US" altLang="ja-JP" sz="1100"/>
        </a:p>
        <a:p>
          <a:pPr algn="l"/>
          <a:r>
            <a:rPr kumimoji="1" lang="ja-JP" altLang="en-US" sz="1100"/>
            <a:t>シート名を非表示（ファイルーオプションー詳細ー次のブックーシート見出し）</a:t>
          </a:r>
          <a:endParaRPr kumimoji="1" lang="en-US" altLang="ja-JP" sz="1100"/>
        </a:p>
        <a:p>
          <a:pPr algn="l"/>
          <a:r>
            <a:rPr kumimoji="1" lang="ja-JP" altLang="en-US" sz="1100"/>
            <a:t>各校用の様式完成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228600</xdr:colOff>
      <xdr:row>9</xdr:row>
      <xdr:rowOff>63500</xdr:rowOff>
    </xdr:from>
    <xdr:to>
      <xdr:col>12</xdr:col>
      <xdr:colOff>149225</xdr:colOff>
      <xdr:row>14</xdr:row>
      <xdr:rowOff>273050</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7972425" y="2673350"/>
          <a:ext cx="2149475" cy="1152525"/>
          <a:chOff x="10358412" y="1775841"/>
          <a:chExt cx="1981199" cy="1247775"/>
        </a:xfrm>
      </xdr:grpSpPr>
      <xdr:sp macro="" textlink="">
        <xdr:nvSpPr>
          <xdr:cNvPr id="7" name="右矢印 6">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rot="10800000" flipV="1">
            <a:off x="10358412" y="1775841"/>
            <a:ext cx="1981199" cy="1247775"/>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訂正事項がある場合は、</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8" name="U ターン矢印 7">
            <a:extLst>
              <a:ext uri="{FF2B5EF4-FFF2-40B4-BE49-F238E27FC236}">
                <a16:creationId xmlns:a16="http://schemas.microsoft.com/office/drawing/2014/main" id="{00000000-0008-0000-0C00-000008000000}"/>
              </a:ext>
            </a:extLst>
          </xdr:cNvPr>
          <xdr:cNvSpPr/>
        </xdr:nvSpPr>
        <xdr:spPr>
          <a:xfrm rot="5400000">
            <a:off x="11610287" y="2290973"/>
            <a:ext cx="335938" cy="470773"/>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twoCellAnchor>
    <xdr:from>
      <xdr:col>5</xdr:col>
      <xdr:colOff>762000</xdr:colOff>
      <xdr:row>33</xdr:row>
      <xdr:rowOff>238125</xdr:rowOff>
    </xdr:from>
    <xdr:to>
      <xdr:col>6</xdr:col>
      <xdr:colOff>657225</xdr:colOff>
      <xdr:row>34</xdr:row>
      <xdr:rowOff>171450</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4238625" y="9572625"/>
          <a:ext cx="10858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2</xdr:col>
      <xdr:colOff>476251</xdr:colOff>
      <xdr:row>27</xdr:row>
      <xdr:rowOff>12698</xdr:rowOff>
    </xdr:from>
    <xdr:to>
      <xdr:col>6</xdr:col>
      <xdr:colOff>457200</xdr:colOff>
      <xdr:row>28</xdr:row>
      <xdr:rowOff>1904</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714376" y="6242048"/>
          <a:ext cx="4248149" cy="494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下記を読んで内容に了承後、□にチェックを入れて下さい。</a:t>
          </a:r>
          <a:endParaRPr kumimoji="1" lang="en-US" altLang="ja-JP" sz="12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　チェックを入れないと２ページ以降の内容は表示されません。</a:t>
          </a:r>
          <a:endParaRPr lang="ja-JP" altLang="ja-JP" sz="1100">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9</xdr:col>
      <xdr:colOff>352425</xdr:colOff>
      <xdr:row>16</xdr:row>
      <xdr:rowOff>66674</xdr:rowOff>
    </xdr:from>
    <xdr:to>
      <xdr:col>12</xdr:col>
      <xdr:colOff>38100</xdr:colOff>
      <xdr:row>19</xdr:row>
      <xdr:rowOff>66674</xdr:rowOff>
    </xdr:to>
    <xdr:sp macro="" textlink="">
      <xdr:nvSpPr>
        <xdr:cNvPr id="22" name="額縁 21">
          <a:hlinkClick xmlns:r="http://schemas.openxmlformats.org/officeDocument/2006/relationships" r:id="rId2"/>
          <a:extLst>
            <a:ext uri="{FF2B5EF4-FFF2-40B4-BE49-F238E27FC236}">
              <a16:creationId xmlns:a16="http://schemas.microsoft.com/office/drawing/2014/main" id="{00000000-0008-0000-0C00-000016000000}"/>
            </a:ext>
          </a:extLst>
        </xdr:cNvPr>
        <xdr:cNvSpPr/>
      </xdr:nvSpPr>
      <xdr:spPr>
        <a:xfrm>
          <a:off x="6991350" y="4029074"/>
          <a:ext cx="1714500" cy="790575"/>
        </a:xfrm>
        <a:prstGeom prst="bevel">
          <a:avLst/>
        </a:prstGeom>
        <a:solidFill>
          <a:srgbClr val="ED7D31"/>
        </a:solidFill>
        <a:ln w="19050" cap="flat" cmpd="sng" algn="ctr">
          <a:solidFill>
            <a:sysClr val="window" lastClr="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rPr>
            <a:t>先頭頁に戻りたい</a:t>
          </a:r>
          <a:endParaRPr kumimoji="1" lang="en-US" altLang="ja-JP"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ここをクリック</a:t>
          </a:r>
        </a:p>
      </xdr:txBody>
    </xdr:sp>
    <xdr:clientData/>
  </xdr:twoCellAnchor>
  <xdr:twoCellAnchor>
    <xdr:from>
      <xdr:col>5</xdr:col>
      <xdr:colOff>695325</xdr:colOff>
      <xdr:row>34</xdr:row>
      <xdr:rowOff>19050</xdr:rowOff>
    </xdr:from>
    <xdr:to>
      <xdr:col>6</xdr:col>
      <xdr:colOff>590550</xdr:colOff>
      <xdr:row>34</xdr:row>
      <xdr:rowOff>257175</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4229100" y="9134475"/>
          <a:ext cx="10858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5</xdr:col>
      <xdr:colOff>695325</xdr:colOff>
      <xdr:row>34</xdr:row>
      <xdr:rowOff>19050</xdr:rowOff>
    </xdr:from>
    <xdr:to>
      <xdr:col>7</xdr:col>
      <xdr:colOff>38100</xdr:colOff>
      <xdr:row>34</xdr:row>
      <xdr:rowOff>257175</xdr:rowOff>
    </xdr:to>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4229100" y="9134475"/>
          <a:ext cx="15811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6</xdr:col>
      <xdr:colOff>95250</xdr:colOff>
      <xdr:row>97</xdr:row>
      <xdr:rowOff>161925</xdr:rowOff>
    </xdr:from>
    <xdr:to>
      <xdr:col>8</xdr:col>
      <xdr:colOff>522675</xdr:colOff>
      <xdr:row>97</xdr:row>
      <xdr:rowOff>619125</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4772025" y="23526750"/>
          <a:ext cx="198000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　放送専門部様式１　</a:t>
          </a:r>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27</xdr:row>
          <xdr:rowOff>542925</xdr:rowOff>
        </xdr:from>
        <xdr:to>
          <xdr:col>8</xdr:col>
          <xdr:colOff>323850</xdr:colOff>
          <xdr:row>32</xdr:row>
          <xdr:rowOff>342900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B00-000011180000}"/>
                </a:ext>
              </a:extLst>
            </xdr:cNvPr>
            <xdr:cNvSpPr/>
          </xdr:nvSpPr>
          <xdr:spPr bwMode="auto">
            <a:xfrm>
              <a:off x="0" y="0"/>
              <a:ext cx="0" cy="0"/>
            </a:xfrm>
            <a:prstGeom prst="rect">
              <a:avLst/>
            </a:prstGeom>
            <a:noFill/>
            <a:ln w="9525">
              <a:solidFill>
                <a:srgbClr val="D8D8D8"/>
              </a:solidFill>
              <a:miter lim="800000"/>
              <a:headEnd/>
              <a:tailEnd/>
            </a:ln>
            <a:extLst>
              <a:ext uri="{909E8E84-426E-40DD-AFC4-6F175D3DCCD1}">
                <a14:hiddenFill>
                  <a:solidFill>
                    <a:srgbClr val="FF0000" mc:Ignorable="a14" a14:legacySpreadsheetColorIndex="10">
                      <a:alpha val="14999"/>
                    </a:srgbClr>
                  </a:solidFill>
                </a14:hiddenFill>
              </a:ext>
            </a:extLst>
          </xdr:spPr>
        </xdr:sp>
        <xdr:clientData fLocksWithSheet="0" fPrintsWithSheet="0"/>
      </xdr:twoCellAnchor>
    </mc:Choice>
    <mc:Fallback/>
  </mc:AlternateContent>
  <xdr:twoCellAnchor>
    <xdr:from>
      <xdr:col>9</xdr:col>
      <xdr:colOff>723900</xdr:colOff>
      <xdr:row>33</xdr:row>
      <xdr:rowOff>204787</xdr:rowOff>
    </xdr:from>
    <xdr:to>
      <xdr:col>16</xdr:col>
      <xdr:colOff>139700</xdr:colOff>
      <xdr:row>37</xdr:row>
      <xdr:rowOff>47625</xdr:rowOff>
    </xdr:to>
    <xdr:sp macro="" textlink="">
      <xdr:nvSpPr>
        <xdr:cNvPr id="3" name="四角形吹き出し 9">
          <a:extLst>
            <a:ext uri="{FF2B5EF4-FFF2-40B4-BE49-F238E27FC236}">
              <a16:creationId xmlns:a16="http://schemas.microsoft.com/office/drawing/2014/main" id="{F8AEFD2A-77A3-4AF6-8119-D35B680E420F}"/>
            </a:ext>
          </a:extLst>
        </xdr:cNvPr>
        <xdr:cNvSpPr/>
      </xdr:nvSpPr>
      <xdr:spPr>
        <a:xfrm>
          <a:off x="7953375" y="9834562"/>
          <a:ext cx="3225800" cy="728663"/>
        </a:xfrm>
        <a:prstGeom prst="wedgeRectCallout">
          <a:avLst>
            <a:gd name="adj1" fmla="val -73398"/>
            <a:gd name="adj2" fmla="val -34147"/>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lang="ja-JP" altLang="en-US" sz="1200" b="1">
              <a:effectLst/>
              <a:latin typeface="UD デジタル 教科書体 NK-R" panose="02020400000000000000" pitchFamily="18" charset="-128"/>
              <a:ea typeface="UD デジタル 教科書体 NK-R" panose="02020400000000000000" pitchFamily="18" charset="-128"/>
            </a:rPr>
            <a:t>データ送信時には生徒の署名欄の記載は不要郵送時に、署名を入れたものを提出</a:t>
          </a:r>
          <a:endParaRPr lang="en-US" altLang="ja-JP" sz="1200" b="1">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9</xdr:col>
      <xdr:colOff>444500</xdr:colOff>
      <xdr:row>97</xdr:row>
      <xdr:rowOff>333375</xdr:rowOff>
    </xdr:from>
    <xdr:to>
      <xdr:col>13</xdr:col>
      <xdr:colOff>401637</xdr:colOff>
      <xdr:row>103</xdr:row>
      <xdr:rowOff>76202</xdr:rowOff>
    </xdr:to>
    <xdr:sp macro="" textlink="">
      <xdr:nvSpPr>
        <xdr:cNvPr id="4" name="テキスト ボックス 3">
          <a:extLst>
            <a:ext uri="{FF2B5EF4-FFF2-40B4-BE49-F238E27FC236}">
              <a16:creationId xmlns:a16="http://schemas.microsoft.com/office/drawing/2014/main" id="{A3ACC81B-58BD-44B9-8C99-BAD4065474F1}"/>
            </a:ext>
          </a:extLst>
        </xdr:cNvPr>
        <xdr:cNvSpPr txBox="1"/>
      </xdr:nvSpPr>
      <xdr:spPr>
        <a:xfrm>
          <a:off x="7083425" y="23993475"/>
          <a:ext cx="2662237" cy="10953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左の同意書の提出は、参加生徒の全員それぞれを１、２枚目と同封、または、大会初日の受付時に提出</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ただし、同一年度一度限りの提出で可</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10</xdr:col>
      <xdr:colOff>114300</xdr:colOff>
      <xdr:row>0</xdr:row>
      <xdr:rowOff>123825</xdr:rowOff>
    </xdr:from>
    <xdr:to>
      <xdr:col>14</xdr:col>
      <xdr:colOff>552450</xdr:colOff>
      <xdr:row>10</xdr:row>
      <xdr:rowOff>28577</xdr:rowOff>
    </xdr:to>
    <xdr:sp macro="" textlink="">
      <xdr:nvSpPr>
        <xdr:cNvPr id="5" name="四角形吹き出し 9">
          <a:extLst>
            <a:ext uri="{FF2B5EF4-FFF2-40B4-BE49-F238E27FC236}">
              <a16:creationId xmlns:a16="http://schemas.microsoft.com/office/drawing/2014/main" id="{A7BC56A9-CDD3-41E9-92FD-238E6C48B5D4}"/>
            </a:ext>
          </a:extLst>
        </xdr:cNvPr>
        <xdr:cNvSpPr/>
      </xdr:nvSpPr>
      <xdr:spPr>
        <a:xfrm>
          <a:off x="7429500" y="123825"/>
          <a:ext cx="3143250" cy="2638427"/>
        </a:xfrm>
        <a:prstGeom prst="wedgeRectCallout">
          <a:avLst>
            <a:gd name="adj1" fmla="val -73398"/>
            <a:gd name="adj2" fmla="val -34147"/>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lang="ja-JP" altLang="en-US" sz="1200" b="1">
              <a:effectLst/>
              <a:latin typeface="UD デジタル 教科書体 NK-R" panose="02020400000000000000" pitchFamily="18" charset="-128"/>
              <a:ea typeface="UD デジタル 教科書体 NK-R" panose="02020400000000000000" pitchFamily="18" charset="-128"/>
            </a:rPr>
            <a:t>最終画面です。入力内容を部長（生徒）と確認し、印刷・送信してください。</a:t>
          </a:r>
        </a:p>
        <a:p>
          <a:pPr algn="l"/>
          <a:endParaRPr kumimoji="1" lang="en-US" altLang="ja-JP"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endParaRP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①印刷は、このままのサイズで印刷してください。</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②印刷した申込用紙には公印を捺印し、</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　原稿や進行表と同封してください。</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③ファイル保存は、最終画面で行ってください。</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　（</a:t>
          </a:r>
          <a:r>
            <a:rPr kumimoji="1" lang="en-US" altLang="ja-JP"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a:t>
          </a:r>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前頁以前に戻っての保存は不可）</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④ファイルの送信は１回のみです。</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　部長（生徒）とよく確認した後、送信してください。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5</xdr:col>
      <xdr:colOff>695325</xdr:colOff>
      <xdr:row>34</xdr:row>
      <xdr:rowOff>19050</xdr:rowOff>
    </xdr:from>
    <xdr:to>
      <xdr:col>6</xdr:col>
      <xdr:colOff>590550</xdr:colOff>
      <xdr:row>34</xdr:row>
      <xdr:rowOff>257175</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4171950" y="10067925"/>
          <a:ext cx="10858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5</xdr:col>
      <xdr:colOff>695325</xdr:colOff>
      <xdr:row>34</xdr:row>
      <xdr:rowOff>19050</xdr:rowOff>
    </xdr:from>
    <xdr:to>
      <xdr:col>7</xdr:col>
      <xdr:colOff>38100</xdr:colOff>
      <xdr:row>34</xdr:row>
      <xdr:rowOff>257175</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4229100" y="9401175"/>
          <a:ext cx="15811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8</xdr:col>
          <xdr:colOff>238125</xdr:colOff>
          <xdr:row>32</xdr:row>
          <xdr:rowOff>342900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alpha val="14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twoCellAnchor>
    <xdr:from>
      <xdr:col>6</xdr:col>
      <xdr:colOff>95250</xdr:colOff>
      <xdr:row>97</xdr:row>
      <xdr:rowOff>161925</xdr:rowOff>
    </xdr:from>
    <xdr:to>
      <xdr:col>8</xdr:col>
      <xdr:colOff>522675</xdr:colOff>
      <xdr:row>97</xdr:row>
      <xdr:rowOff>619125</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4838700" y="24641175"/>
          <a:ext cx="194190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　放送専門部様式１　</a:t>
          </a:r>
        </a:p>
      </xdr:txBody>
    </xdr:sp>
    <xdr:clientData/>
  </xdr:twoCellAnchor>
  <xdr:twoCellAnchor>
    <xdr:from>
      <xdr:col>9</xdr:col>
      <xdr:colOff>714375</xdr:colOff>
      <xdr:row>0</xdr:row>
      <xdr:rowOff>47625</xdr:rowOff>
    </xdr:from>
    <xdr:to>
      <xdr:col>14</xdr:col>
      <xdr:colOff>479425</xdr:colOff>
      <xdr:row>9</xdr:row>
      <xdr:rowOff>76202</xdr:rowOff>
    </xdr:to>
    <xdr:sp macro="" textlink="">
      <xdr:nvSpPr>
        <xdr:cNvPr id="2" name="四角形吹き出し 9">
          <a:extLst>
            <a:ext uri="{FF2B5EF4-FFF2-40B4-BE49-F238E27FC236}">
              <a16:creationId xmlns:a16="http://schemas.microsoft.com/office/drawing/2014/main" id="{00000000-0008-0000-0D00-000002000000}"/>
            </a:ext>
          </a:extLst>
        </xdr:cNvPr>
        <xdr:cNvSpPr/>
      </xdr:nvSpPr>
      <xdr:spPr>
        <a:xfrm>
          <a:off x="7921625" y="47625"/>
          <a:ext cx="3432175" cy="2655890"/>
        </a:xfrm>
        <a:prstGeom prst="wedgeRectCallout">
          <a:avLst>
            <a:gd name="adj1" fmla="val -73398"/>
            <a:gd name="adj2" fmla="val -34147"/>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lang="ja-JP" altLang="en-US" sz="1200" b="1">
              <a:effectLst/>
              <a:latin typeface="UD デジタル 教科書体 NK-R" panose="02020400000000000000" pitchFamily="18" charset="-128"/>
              <a:ea typeface="UD デジタル 教科書体 NK-R" panose="02020400000000000000" pitchFamily="18" charset="-128"/>
            </a:rPr>
            <a:t>最終画面です。入力内容を部長（生徒）と確認し、印刷・送信してください。</a:t>
          </a:r>
        </a:p>
        <a:p>
          <a:pPr algn="l"/>
          <a:endParaRPr kumimoji="1" lang="en-US" altLang="ja-JP"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endParaRP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①印刷は、このままのサイズで印刷してください。</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②印刷した申込用紙には公印を捺印し、</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　原稿や進行表と同封してください。</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③ファイル保存は、最終画面で行ってください。</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　（</a:t>
          </a:r>
          <a:r>
            <a:rPr kumimoji="1" lang="en-US" altLang="ja-JP"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a:t>
          </a:r>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前頁以前に戻っての保存は不可）</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④ファイルの送信は１回のみです。</a:t>
          </a:r>
        </a:p>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　部長（生徒）とよく確認した後、送信してください。</a:t>
          </a:r>
        </a:p>
      </xdr:txBody>
    </xdr:sp>
    <xdr:clientData fPrintsWithSheet="0"/>
  </xdr:twoCellAnchor>
  <xdr:twoCellAnchor>
    <xdr:from>
      <xdr:col>9</xdr:col>
      <xdr:colOff>285751</xdr:colOff>
      <xdr:row>10</xdr:row>
      <xdr:rowOff>219076</xdr:rowOff>
    </xdr:from>
    <xdr:to>
      <xdr:col>12</xdr:col>
      <xdr:colOff>200025</xdr:colOff>
      <xdr:row>16</xdr:row>
      <xdr:rowOff>142876</xdr:rowOff>
    </xdr:to>
    <xdr:grpSp>
      <xdr:nvGrpSpPr>
        <xdr:cNvPr id="3" name="グループ化 2">
          <a:extLst>
            <a:ext uri="{FF2B5EF4-FFF2-40B4-BE49-F238E27FC236}">
              <a16:creationId xmlns:a16="http://schemas.microsoft.com/office/drawing/2014/main" id="{00000000-0008-0000-0D00-000003000000}"/>
            </a:ext>
          </a:extLst>
        </xdr:cNvPr>
        <xdr:cNvGrpSpPr/>
      </xdr:nvGrpSpPr>
      <xdr:grpSpPr>
        <a:xfrm>
          <a:off x="8048626" y="2952751"/>
          <a:ext cx="2143124" cy="1152525"/>
          <a:chOff x="10358412" y="1775841"/>
          <a:chExt cx="1981199" cy="1247775"/>
        </a:xfrm>
      </xdr:grpSpPr>
      <xdr:sp macro="" textlink="">
        <xdr:nvSpPr>
          <xdr:cNvPr id="4" name="右矢印 6">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rot="10800000" flipV="1">
            <a:off x="10358412" y="1775841"/>
            <a:ext cx="1981199" cy="1247775"/>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訂正事項がある場合は、</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7">
            <a:extLst>
              <a:ext uri="{FF2B5EF4-FFF2-40B4-BE49-F238E27FC236}">
                <a16:creationId xmlns:a16="http://schemas.microsoft.com/office/drawing/2014/main" id="{00000000-0008-0000-0D00-000005000000}"/>
              </a:ext>
            </a:extLst>
          </xdr:cNvPr>
          <xdr:cNvSpPr/>
        </xdr:nvSpPr>
        <xdr:spPr>
          <a:xfrm rot="5400000">
            <a:off x="11664200" y="2280659"/>
            <a:ext cx="335938" cy="470773"/>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twoCellAnchor>
    <xdr:from>
      <xdr:col>9</xdr:col>
      <xdr:colOff>368300</xdr:colOff>
      <xdr:row>16</xdr:row>
      <xdr:rowOff>369887</xdr:rowOff>
    </xdr:from>
    <xdr:to>
      <xdr:col>12</xdr:col>
      <xdr:colOff>57150</xdr:colOff>
      <xdr:row>20</xdr:row>
      <xdr:rowOff>239712</xdr:rowOff>
    </xdr:to>
    <xdr:sp macro="" textlink="">
      <xdr:nvSpPr>
        <xdr:cNvPr id="9" name="額縁 21">
          <a:hlinkClick xmlns:r="http://schemas.openxmlformats.org/officeDocument/2006/relationships" r:id="rId2"/>
          <a:extLst>
            <a:ext uri="{FF2B5EF4-FFF2-40B4-BE49-F238E27FC236}">
              <a16:creationId xmlns:a16="http://schemas.microsoft.com/office/drawing/2014/main" id="{00000000-0008-0000-0D00-000009000000}"/>
            </a:ext>
          </a:extLst>
        </xdr:cNvPr>
        <xdr:cNvSpPr/>
      </xdr:nvSpPr>
      <xdr:spPr>
        <a:xfrm>
          <a:off x="7483475" y="4332287"/>
          <a:ext cx="1717675" cy="727075"/>
        </a:xfrm>
        <a:prstGeom prst="bevel">
          <a:avLst/>
        </a:prstGeom>
        <a:solidFill>
          <a:srgbClr val="ED7D31"/>
        </a:solidFill>
        <a:ln w="19050" cap="flat" cmpd="sng" algn="ctr">
          <a:solidFill>
            <a:sysClr val="window" lastClr="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rPr>
            <a:t>先頭頁に戻りたい</a:t>
          </a:r>
          <a:endParaRPr kumimoji="1" lang="en-US" altLang="ja-JP"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ここをクリック</a:t>
          </a:r>
        </a:p>
      </xdr:txBody>
    </xdr:sp>
    <xdr:clientData/>
  </xdr:twoCellAnchor>
  <xdr:twoCellAnchor>
    <xdr:from>
      <xdr:col>2</xdr:col>
      <xdr:colOff>476252</xdr:colOff>
      <xdr:row>27</xdr:row>
      <xdr:rowOff>12698</xdr:rowOff>
    </xdr:from>
    <xdr:to>
      <xdr:col>6</xdr:col>
      <xdr:colOff>657226</xdr:colOff>
      <xdr:row>28</xdr:row>
      <xdr:rowOff>1904</xdr:rowOff>
    </xdr:to>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714377" y="6213473"/>
          <a:ext cx="4448174" cy="494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下記を読んで内容に了承後、□にチェックを入れて下さい。</a:t>
          </a:r>
          <a:endParaRPr kumimoji="1" lang="en-US" altLang="ja-JP" sz="12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　チェックを入れないと２ページ以降の内容は表示されません。</a:t>
          </a:r>
          <a:endParaRPr lang="ja-JP" altLang="ja-JP" sz="1100">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9</xdr:col>
      <xdr:colOff>293688</xdr:colOff>
      <xdr:row>97</xdr:row>
      <xdr:rowOff>488948</xdr:rowOff>
    </xdr:from>
    <xdr:to>
      <xdr:col>13</xdr:col>
      <xdr:colOff>247650</xdr:colOff>
      <xdr:row>104</xdr:row>
      <xdr:rowOff>130175</xdr:rowOff>
    </xdr:to>
    <xdr:sp macro="" textlink="">
      <xdr:nvSpPr>
        <xdr:cNvPr id="6" name="テキスト ボックス 5">
          <a:extLst>
            <a:ext uri="{FF2B5EF4-FFF2-40B4-BE49-F238E27FC236}">
              <a16:creationId xmlns:a16="http://schemas.microsoft.com/office/drawing/2014/main" id="{2B5C8AAC-8F42-4A07-8598-401990481C46}"/>
            </a:ext>
          </a:extLst>
        </xdr:cNvPr>
        <xdr:cNvSpPr txBox="1"/>
      </xdr:nvSpPr>
      <xdr:spPr>
        <a:xfrm>
          <a:off x="6932613" y="23739473"/>
          <a:ext cx="2659062" cy="10890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左の同意書の提出は、参加生徒の全員それぞれを１、２枚目と同封、または、大会初日の受付時に提出</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ただし、同一年度一度限りの提出で可</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10</xdr:col>
      <xdr:colOff>95250</xdr:colOff>
      <xdr:row>33</xdr:row>
      <xdr:rowOff>190500</xdr:rowOff>
    </xdr:from>
    <xdr:to>
      <xdr:col>14</xdr:col>
      <xdr:colOff>406400</xdr:colOff>
      <xdr:row>37</xdr:row>
      <xdr:rowOff>33338</xdr:rowOff>
    </xdr:to>
    <xdr:sp macro="" textlink="">
      <xdr:nvSpPr>
        <xdr:cNvPr id="7" name="四角形吹き出し 9">
          <a:extLst>
            <a:ext uri="{FF2B5EF4-FFF2-40B4-BE49-F238E27FC236}">
              <a16:creationId xmlns:a16="http://schemas.microsoft.com/office/drawing/2014/main" id="{A3480C51-4CD6-487E-86A0-F81F47B0BB2A}"/>
            </a:ext>
          </a:extLst>
        </xdr:cNvPr>
        <xdr:cNvSpPr/>
      </xdr:nvSpPr>
      <xdr:spPr>
        <a:xfrm>
          <a:off x="8067675" y="9734550"/>
          <a:ext cx="3225800" cy="728663"/>
        </a:xfrm>
        <a:prstGeom prst="wedgeRectCallout">
          <a:avLst>
            <a:gd name="adj1" fmla="val -73398"/>
            <a:gd name="adj2" fmla="val -34147"/>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lang="ja-JP" altLang="en-US" sz="1200" b="1">
              <a:effectLst/>
              <a:latin typeface="UD デジタル 教科書体 NK-R" panose="02020400000000000000" pitchFamily="18" charset="-128"/>
              <a:ea typeface="UD デジタル 教科書体 NK-R" panose="02020400000000000000" pitchFamily="18" charset="-128"/>
            </a:rPr>
            <a:t>データ送信時には生徒の署名欄の記載は不要郵送時に、署名を入れたものを提出</a:t>
          </a:r>
          <a:endParaRPr lang="en-US" altLang="ja-JP" sz="1200" b="1">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11</xdr:row>
      <xdr:rowOff>66675</xdr:rowOff>
    </xdr:from>
    <xdr:to>
      <xdr:col>12</xdr:col>
      <xdr:colOff>133350</xdr:colOff>
      <xdr:row>22</xdr:row>
      <xdr:rowOff>285750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705850" y="1962150"/>
          <a:ext cx="638175" cy="2333625"/>
        </a:xfrm>
        <a:prstGeom prst="rightBrace">
          <a:avLst>
            <a:gd name="adj1" fmla="val 8333"/>
            <a:gd name="adj2" fmla="val 50405"/>
          </a:avLst>
        </a:prstGeom>
        <a:solidFill>
          <a:schemeClr val="accent2">
            <a:lumMod val="40000"/>
            <a:lumOff val="60000"/>
            <a:alpha val="50000"/>
          </a:schemeClr>
        </a:solidFill>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571500</xdr:colOff>
      <xdr:row>14</xdr:row>
      <xdr:rowOff>105335</xdr:rowOff>
    </xdr:from>
    <xdr:ext cx="1722343" cy="1323975"/>
    <xdr:sp macro="" textlink="">
      <xdr:nvSpPr>
        <xdr:cNvPr id="6" name="右矢印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9191625" y="2505635"/>
          <a:ext cx="1722343" cy="1323975"/>
        </a:xfrm>
        <a:prstGeom prst="rightArrow">
          <a:avLst>
            <a:gd name="adj1" fmla="val 50000"/>
            <a:gd name="adj2" fmla="val 38489"/>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（担当校の確認）</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400049</xdr:colOff>
      <xdr:row>14</xdr:row>
      <xdr:rowOff>92077</xdr:rowOff>
    </xdr:from>
    <xdr:to>
      <xdr:col>1</xdr:col>
      <xdr:colOff>50799</xdr:colOff>
      <xdr:row>17</xdr:row>
      <xdr:rowOff>66677</xdr:rowOff>
    </xdr:to>
    <xdr:grpSp>
      <xdr:nvGrpSpPr>
        <xdr:cNvPr id="2" name="グループ化 1">
          <a:hlinkClick xmlns:r="http://schemas.openxmlformats.org/officeDocument/2006/relationships" r:id="rId1"/>
          <a:extLst>
            <a:ext uri="{FF2B5EF4-FFF2-40B4-BE49-F238E27FC236}">
              <a16:creationId xmlns:a16="http://schemas.microsoft.com/office/drawing/2014/main" id="{00000000-0008-0000-0400-000002000000}"/>
            </a:ext>
          </a:extLst>
        </xdr:cNvPr>
        <xdr:cNvGrpSpPr/>
      </xdr:nvGrpSpPr>
      <xdr:grpSpPr>
        <a:xfrm>
          <a:off x="400049" y="3568702"/>
          <a:ext cx="1546225" cy="736600"/>
          <a:chOff x="304800" y="695325"/>
          <a:chExt cx="1190625" cy="733425"/>
        </a:xfrm>
      </xdr:grpSpPr>
      <xdr:sp macro="" textlink="">
        <xdr:nvSpPr>
          <xdr:cNvPr id="4" name="右矢印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rot="10800000" flipV="1">
            <a:off x="285749" y="695327"/>
            <a:ext cx="1381125" cy="733425"/>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400-000005000000}"/>
              </a:ext>
            </a:extLst>
          </xdr:cNvPr>
          <xdr:cNvSpPr/>
        </xdr:nvSpPr>
        <xdr:spPr>
          <a:xfrm rot="5400000">
            <a:off x="1285994" y="883856"/>
            <a:ext cx="197460" cy="328184"/>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LocksWithSheet="0"/>
  </xdr:twoCellAnchor>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14</xdr:col>
          <xdr:colOff>47625</xdr:colOff>
          <xdr:row>11</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solidFill>
              <a:srgbClr val="FF0000" mc:Ignorable="a14" a14:legacySpreadsheetColorIndex="10">
                <a:alpha val="14999"/>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twoCellAnchor>
    <xdr:from>
      <xdr:col>0</xdr:col>
      <xdr:colOff>6351</xdr:colOff>
      <xdr:row>6</xdr:row>
      <xdr:rowOff>107948</xdr:rowOff>
    </xdr:from>
    <xdr:to>
      <xdr:col>1</xdr:col>
      <xdr:colOff>279399</xdr:colOff>
      <xdr:row>10</xdr:row>
      <xdr:rowOff>597957</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6351" y="1717673"/>
          <a:ext cx="2006598" cy="97578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右記を読んで内容に了承後、→</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□にチェックを入れて下さい。</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　チェックを入れないと</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学校名確認セル以降</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の内容は表示されません。</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oneCellAnchor>
    <xdr:from>
      <xdr:col>13</xdr:col>
      <xdr:colOff>123825</xdr:colOff>
      <xdr:row>12</xdr:row>
      <xdr:rowOff>228601</xdr:rowOff>
    </xdr:from>
    <xdr:ext cx="2790825" cy="571499"/>
    <xdr:sp macro="" textlink="">
      <xdr:nvSpPr>
        <xdr:cNvPr id="15" name="右矢印 14">
          <a:hlinkClick xmlns:r="http://schemas.openxmlformats.org/officeDocument/2006/relationships" r:id="rId3"/>
          <a:extLst>
            <a:ext uri="{FF2B5EF4-FFF2-40B4-BE49-F238E27FC236}">
              <a16:creationId xmlns:a16="http://schemas.microsoft.com/office/drawing/2014/main" id="{00000000-0008-0000-0400-00000F000000}"/>
            </a:ext>
          </a:extLst>
        </xdr:cNvPr>
        <xdr:cNvSpPr/>
      </xdr:nvSpPr>
      <xdr:spPr>
        <a:xfrm>
          <a:off x="7867650" y="2676526"/>
          <a:ext cx="2790825" cy="571499"/>
        </a:xfrm>
        <a:prstGeom prst="rightArrow">
          <a:avLst>
            <a:gd name="adj1" fmla="val 77379"/>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（前日準備を含む）担当校</a:t>
          </a:r>
          <a:r>
            <a:rPr kumimoji="1" lang="ja-JP" altLang="en-US" sz="1100">
              <a:solidFill>
                <a:schemeClr val="tx1"/>
              </a:solidFill>
              <a:latin typeface="HGPｺﾞｼｯｸE" panose="020B0900000000000000" pitchFamily="50" charset="-128"/>
              <a:ea typeface="HGPｺﾞｼｯｸE" panose="020B0900000000000000" pitchFamily="50" charset="-128"/>
            </a:rPr>
            <a:t>なら</a:t>
          </a: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ここをクリックして次（部顧問情報入力１）に進む。</a:t>
          </a:r>
          <a:endParaRPr kumimoji="1" lang="ja-JP" altLang="en-US" sz="900"/>
        </a:p>
      </xdr:txBody>
    </xdr:sp>
    <xdr:clientData/>
  </xdr:oneCellAnchor>
  <xdr:oneCellAnchor>
    <xdr:from>
      <xdr:col>13</xdr:col>
      <xdr:colOff>114300</xdr:colOff>
      <xdr:row>16</xdr:row>
      <xdr:rowOff>247650</xdr:rowOff>
    </xdr:from>
    <xdr:ext cx="2771775" cy="552450"/>
    <xdr:sp macro="" textlink="">
      <xdr:nvSpPr>
        <xdr:cNvPr id="19" name="右矢印 18">
          <a:hlinkClick xmlns:r="http://schemas.openxmlformats.org/officeDocument/2006/relationships" r:id="rId4"/>
          <a:extLst>
            <a:ext uri="{FF2B5EF4-FFF2-40B4-BE49-F238E27FC236}">
              <a16:creationId xmlns:a16="http://schemas.microsoft.com/office/drawing/2014/main" id="{00000000-0008-0000-0400-000013000000}"/>
            </a:ext>
          </a:extLst>
        </xdr:cNvPr>
        <xdr:cNvSpPr/>
      </xdr:nvSpPr>
      <xdr:spPr>
        <a:xfrm>
          <a:off x="7858125" y="3409950"/>
          <a:ext cx="2771775" cy="552450"/>
        </a:xfrm>
        <a:prstGeom prst="rightArrow">
          <a:avLst>
            <a:gd name="adj1" fmla="val 77379"/>
            <a:gd name="adj2" fmla="val 50000"/>
          </a:avLst>
        </a:prstGeom>
        <a:solidFill>
          <a:schemeClr val="accent4">
            <a:lumMod val="60000"/>
            <a:lumOff val="40000"/>
            <a:alpha val="73000"/>
          </a:schemeClr>
        </a:solidFill>
        <a:ln w="34925">
          <a:solidFill>
            <a:srgbClr val="FFFF99"/>
          </a:solidFill>
        </a:ln>
        <a:effectLst>
          <a:glow rad="101600">
            <a:schemeClr val="accent4">
              <a:lumMod val="60000"/>
              <a:lumOff val="40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担当校でないなら</a:t>
          </a: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ここをクリックして次（部顧問情報入力１）に進む。</a:t>
          </a:r>
          <a:endParaRPr kumimoji="1" lang="ja-JP" altLang="en-US" sz="900"/>
        </a:p>
      </xdr:txBody>
    </xdr:sp>
    <xdr:clientData/>
  </xdr:oneCellAnchor>
  <xdr:twoCellAnchor>
    <xdr:from>
      <xdr:col>11</xdr:col>
      <xdr:colOff>47625</xdr:colOff>
      <xdr:row>14</xdr:row>
      <xdr:rowOff>28575</xdr:rowOff>
    </xdr:from>
    <xdr:to>
      <xdr:col>13</xdr:col>
      <xdr:colOff>66675</xdr:colOff>
      <xdr:row>15</xdr:row>
      <xdr:rowOff>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7353300" y="2790825"/>
          <a:ext cx="457200" cy="295275"/>
        </a:xfrm>
        <a:prstGeom prst="rightArrow">
          <a:avLst/>
        </a:prstGeom>
        <a:solidFill>
          <a:schemeClr val="accent2">
            <a:lumMod val="60000"/>
            <a:lumOff val="4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57149</xdr:colOff>
      <xdr:row>17</xdr:row>
      <xdr:rowOff>47626</xdr:rowOff>
    </xdr:from>
    <xdr:to>
      <xdr:col>13</xdr:col>
      <xdr:colOff>66674</xdr:colOff>
      <xdr:row>18</xdr:row>
      <xdr:rowOff>285750</xdr:rowOff>
    </xdr:to>
    <xdr:sp macro="" textlink="">
      <xdr:nvSpPr>
        <xdr:cNvPr id="14" name="右矢印 13">
          <a:extLst>
            <a:ext uri="{FF2B5EF4-FFF2-40B4-BE49-F238E27FC236}">
              <a16:creationId xmlns:a16="http://schemas.microsoft.com/office/drawing/2014/main" id="{00000000-0008-0000-0400-00000E000000}"/>
            </a:ext>
          </a:extLst>
        </xdr:cNvPr>
        <xdr:cNvSpPr/>
      </xdr:nvSpPr>
      <xdr:spPr>
        <a:xfrm>
          <a:off x="7362824" y="3524251"/>
          <a:ext cx="447675" cy="314324"/>
        </a:xfrm>
        <a:prstGeom prst="rightArrow">
          <a:avLst/>
        </a:prstGeom>
        <a:solidFill>
          <a:schemeClr val="accent2">
            <a:lumMod val="60000"/>
            <a:lumOff val="4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104774</xdr:colOff>
      <xdr:row>6</xdr:row>
      <xdr:rowOff>161927</xdr:rowOff>
    </xdr:from>
    <xdr:ext cx="1771651" cy="1066798"/>
    <xdr:sp macro="" textlink="">
      <xdr:nvSpPr>
        <xdr:cNvPr id="2" name="右矢印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0106024" y="1924052"/>
          <a:ext cx="1771651" cy="1066798"/>
        </a:xfrm>
        <a:prstGeom prst="rightArrow">
          <a:avLst>
            <a:gd name="adj1" fmla="val 68705"/>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（部顧問情報入力２）</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クリック</a:t>
          </a:r>
        </a:p>
        <a:p>
          <a:pPr algn="l"/>
          <a:endParaRPr kumimoji="1" lang="ja-JP" altLang="en-US" sz="1100"/>
        </a:p>
      </xdr:txBody>
    </xdr:sp>
    <xdr:clientData/>
  </xdr:oneCellAnchor>
  <xdr:twoCellAnchor>
    <xdr:from>
      <xdr:col>0</xdr:col>
      <xdr:colOff>85724</xdr:colOff>
      <xdr:row>6</xdr:row>
      <xdr:rowOff>333374</xdr:rowOff>
    </xdr:from>
    <xdr:to>
      <xdr:col>1</xdr:col>
      <xdr:colOff>200024</xdr:colOff>
      <xdr:row>11</xdr:row>
      <xdr:rowOff>57150</xdr:rowOff>
    </xdr:to>
    <xdr:grpSp>
      <xdr:nvGrpSpPr>
        <xdr:cNvPr id="3" name="グループ化 2">
          <a:hlinkClick xmlns:r="http://schemas.openxmlformats.org/officeDocument/2006/relationships" r:id="rId2"/>
          <a:extLst>
            <a:ext uri="{FF2B5EF4-FFF2-40B4-BE49-F238E27FC236}">
              <a16:creationId xmlns:a16="http://schemas.microsoft.com/office/drawing/2014/main" id="{00000000-0008-0000-0600-000003000000}"/>
            </a:ext>
          </a:extLst>
        </xdr:cNvPr>
        <xdr:cNvGrpSpPr/>
      </xdr:nvGrpSpPr>
      <xdr:grpSpPr>
        <a:xfrm>
          <a:off x="85724" y="2095499"/>
          <a:ext cx="1562100" cy="762001"/>
          <a:chOff x="19050" y="371586"/>
          <a:chExt cx="1457324" cy="990601"/>
        </a:xfrm>
      </xdr:grpSpPr>
      <xdr:sp macro="" textlink="">
        <xdr:nvSpPr>
          <xdr:cNvPr id="4" name="右矢印 3">
            <a:extLst>
              <a:ext uri="{FF2B5EF4-FFF2-40B4-BE49-F238E27FC236}">
                <a16:creationId xmlns:a16="http://schemas.microsoft.com/office/drawing/2014/main" id="{00000000-0008-0000-0600-000004000000}"/>
              </a:ext>
            </a:extLst>
          </xdr:cNvPr>
          <xdr:cNvSpPr/>
        </xdr:nvSpPr>
        <xdr:spPr>
          <a:xfrm rot="10800000" flipV="1">
            <a:off x="19050" y="371586"/>
            <a:ext cx="1457324" cy="990601"/>
          </a:xfrm>
          <a:prstGeom prst="rightArrow">
            <a:avLst>
              <a:gd name="adj1" fmla="val 59449"/>
              <a:gd name="adj2" fmla="val 35625"/>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600-000005000000}"/>
              </a:ext>
            </a:extLst>
          </xdr:cNvPr>
          <xdr:cNvSpPr/>
        </xdr:nvSpPr>
        <xdr:spPr>
          <a:xfrm rot="5400000">
            <a:off x="995981" y="703780"/>
            <a:ext cx="373534" cy="365431"/>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104774</xdr:colOff>
      <xdr:row>6</xdr:row>
      <xdr:rowOff>161925</xdr:rowOff>
    </xdr:from>
    <xdr:ext cx="2162175" cy="962025"/>
    <xdr:sp macro="" textlink="">
      <xdr:nvSpPr>
        <xdr:cNvPr id="2" name="右矢印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677274" y="952500"/>
          <a:ext cx="2162175" cy="962025"/>
        </a:xfrm>
        <a:prstGeom prst="rightArrow">
          <a:avLst>
            <a:gd name="adj1" fmla="val 68705"/>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（部顧問情報入力２）</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クリック</a:t>
          </a:r>
        </a:p>
        <a:p>
          <a:pPr algn="l"/>
          <a:endParaRPr kumimoji="1" lang="ja-JP" altLang="en-US" sz="1100"/>
        </a:p>
      </xdr:txBody>
    </xdr:sp>
    <xdr:clientData/>
  </xdr:oneCellAnchor>
  <xdr:twoCellAnchor>
    <xdr:from>
      <xdr:col>0</xdr:col>
      <xdr:colOff>85725</xdr:colOff>
      <xdr:row>6</xdr:row>
      <xdr:rowOff>333374</xdr:rowOff>
    </xdr:from>
    <xdr:to>
      <xdr:col>1</xdr:col>
      <xdr:colOff>190500</xdr:colOff>
      <xdr:row>11</xdr:row>
      <xdr:rowOff>114300</xdr:rowOff>
    </xdr:to>
    <xdr:grpSp>
      <xdr:nvGrpSpPr>
        <xdr:cNvPr id="3" name="グループ化 2">
          <a:hlinkClick xmlns:r="http://schemas.openxmlformats.org/officeDocument/2006/relationships" r:id="rId2"/>
          <a:extLst>
            <a:ext uri="{FF2B5EF4-FFF2-40B4-BE49-F238E27FC236}">
              <a16:creationId xmlns:a16="http://schemas.microsoft.com/office/drawing/2014/main" id="{00000000-0008-0000-0700-000003000000}"/>
            </a:ext>
          </a:extLst>
        </xdr:cNvPr>
        <xdr:cNvGrpSpPr/>
      </xdr:nvGrpSpPr>
      <xdr:grpSpPr>
        <a:xfrm>
          <a:off x="85725" y="2095499"/>
          <a:ext cx="1552575" cy="819151"/>
          <a:chOff x="19050" y="371586"/>
          <a:chExt cx="1457324" cy="990601"/>
        </a:xfrm>
      </xdr:grpSpPr>
      <xdr:sp macro="" textlink="">
        <xdr:nvSpPr>
          <xdr:cNvPr id="4" name="右矢印 3">
            <a:extLst>
              <a:ext uri="{FF2B5EF4-FFF2-40B4-BE49-F238E27FC236}">
                <a16:creationId xmlns:a16="http://schemas.microsoft.com/office/drawing/2014/main" id="{00000000-0008-0000-0700-000004000000}"/>
              </a:ext>
            </a:extLst>
          </xdr:cNvPr>
          <xdr:cNvSpPr/>
        </xdr:nvSpPr>
        <xdr:spPr>
          <a:xfrm rot="10800000" flipV="1">
            <a:off x="19050" y="371586"/>
            <a:ext cx="1457324" cy="990601"/>
          </a:xfrm>
          <a:prstGeom prst="rightArrow">
            <a:avLst>
              <a:gd name="adj1" fmla="val 59449"/>
              <a:gd name="adj2" fmla="val 288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700-000005000000}"/>
              </a:ext>
            </a:extLst>
          </xdr:cNvPr>
          <xdr:cNvSpPr/>
        </xdr:nvSpPr>
        <xdr:spPr>
          <a:xfrm rot="5400000">
            <a:off x="1058970" y="691613"/>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200025</xdr:colOff>
      <xdr:row>21</xdr:row>
      <xdr:rowOff>76201</xdr:rowOff>
    </xdr:from>
    <xdr:ext cx="1524000" cy="1000124"/>
    <xdr:sp macro="" textlink="">
      <xdr:nvSpPr>
        <xdr:cNvPr id="15" name="右矢印 14">
          <a:hlinkClick xmlns:r="http://schemas.openxmlformats.org/officeDocument/2006/relationships" r:id="rId1"/>
          <a:extLst>
            <a:ext uri="{FF2B5EF4-FFF2-40B4-BE49-F238E27FC236}">
              <a16:creationId xmlns:a16="http://schemas.microsoft.com/office/drawing/2014/main" id="{00000000-0008-0000-0800-00000F000000}"/>
            </a:ext>
          </a:extLst>
        </xdr:cNvPr>
        <xdr:cNvSpPr/>
      </xdr:nvSpPr>
      <xdr:spPr>
        <a:xfrm>
          <a:off x="10191750" y="3371851"/>
          <a:ext cx="1524000" cy="1000124"/>
        </a:xfrm>
        <a:prstGeom prst="rightArrow">
          <a:avLst>
            <a:gd name="adj1" fmla="val 74762"/>
            <a:gd name="adj2" fmla="val 20503"/>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未入力がないことを確認して次に進む</a:t>
          </a: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（参加生徒情報入力）</a:t>
          </a:r>
        </a:p>
        <a:p>
          <a:pPr algn="l"/>
          <a:r>
            <a:rPr kumimoji="1" lang="ja-JP" altLang="en-US" sz="10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twoCellAnchor>
    <xdr:from>
      <xdr:col>0</xdr:col>
      <xdr:colOff>95250</xdr:colOff>
      <xdr:row>5</xdr:row>
      <xdr:rowOff>0</xdr:rowOff>
    </xdr:from>
    <xdr:to>
      <xdr:col>0</xdr:col>
      <xdr:colOff>1219200</xdr:colOff>
      <xdr:row>8</xdr:row>
      <xdr:rowOff>171449</xdr:rowOff>
    </xdr:to>
    <xdr:grpSp>
      <xdr:nvGrpSpPr>
        <xdr:cNvPr id="16" name="グループ化 15">
          <a:hlinkClick xmlns:r="http://schemas.openxmlformats.org/officeDocument/2006/relationships" r:id="rId2"/>
          <a:extLst>
            <a:ext uri="{FF2B5EF4-FFF2-40B4-BE49-F238E27FC236}">
              <a16:creationId xmlns:a16="http://schemas.microsoft.com/office/drawing/2014/main" id="{00000000-0008-0000-0800-000010000000}"/>
            </a:ext>
          </a:extLst>
        </xdr:cNvPr>
        <xdr:cNvGrpSpPr/>
      </xdr:nvGrpSpPr>
      <xdr:grpSpPr>
        <a:xfrm>
          <a:off x="95250" y="1514475"/>
          <a:ext cx="1123950" cy="904874"/>
          <a:chOff x="-15648" y="371586"/>
          <a:chExt cx="1364796" cy="990601"/>
        </a:xfrm>
      </xdr:grpSpPr>
      <xdr:sp macro="" textlink="">
        <xdr:nvSpPr>
          <xdr:cNvPr id="17" name="右矢印 16">
            <a:extLst>
              <a:ext uri="{FF2B5EF4-FFF2-40B4-BE49-F238E27FC236}">
                <a16:creationId xmlns:a16="http://schemas.microsoft.com/office/drawing/2014/main" id="{00000000-0008-0000-0800-000011000000}"/>
              </a:ext>
            </a:extLst>
          </xdr:cNvPr>
          <xdr:cNvSpPr/>
        </xdr:nvSpPr>
        <xdr:spPr>
          <a:xfrm rot="10800000" flipV="1">
            <a:off x="-15648" y="371586"/>
            <a:ext cx="1364796" cy="990601"/>
          </a:xfrm>
          <a:prstGeom prst="rightArrow">
            <a:avLst>
              <a:gd name="adj1" fmla="val 59449"/>
              <a:gd name="adj2" fmla="val 36905"/>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05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050">
                <a:solidFill>
                  <a:schemeClr val="tx1"/>
                </a:solidFill>
                <a:latin typeface="HGPｺﾞｼｯｸE" panose="020B0900000000000000" pitchFamily="50" charset="-128"/>
                <a:ea typeface="HGPｺﾞｼｯｸE" panose="020B0900000000000000" pitchFamily="50" charset="-128"/>
              </a:rPr>
              <a:t>ここをクリック</a:t>
            </a:r>
            <a:r>
              <a:rPr kumimoji="1" lang="ja-JP" altLang="en-US" sz="1100">
                <a:solidFill>
                  <a:schemeClr val="tx1"/>
                </a:solidFill>
                <a:latin typeface="HGPｺﾞｼｯｸE" panose="020B0900000000000000" pitchFamily="50" charset="-128"/>
                <a:ea typeface="HGPｺﾞｼｯｸE" panose="020B0900000000000000" pitchFamily="50" charset="-128"/>
              </a:rPr>
              <a:t>　　</a:t>
            </a:r>
          </a:p>
          <a:p>
            <a:pPr algn="ctr"/>
            <a:endParaRPr kumimoji="1" lang="ja-JP" altLang="en-US" sz="1100"/>
          </a:p>
        </xdr:txBody>
      </xdr:sp>
      <xdr:sp macro="" textlink="">
        <xdr:nvSpPr>
          <xdr:cNvPr id="18" name="U ターン矢印 17">
            <a:extLst>
              <a:ext uri="{FF2B5EF4-FFF2-40B4-BE49-F238E27FC236}">
                <a16:creationId xmlns:a16="http://schemas.microsoft.com/office/drawing/2014/main" id="{00000000-0008-0000-0800-000012000000}"/>
              </a:ext>
            </a:extLst>
          </xdr:cNvPr>
          <xdr:cNvSpPr/>
        </xdr:nvSpPr>
        <xdr:spPr>
          <a:xfrm rot="5400000">
            <a:off x="978008" y="620858"/>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10</xdr:col>
      <xdr:colOff>0</xdr:colOff>
      <xdr:row>1</xdr:row>
      <xdr:rowOff>38100</xdr:rowOff>
    </xdr:from>
    <xdr:to>
      <xdr:col>12</xdr:col>
      <xdr:colOff>76201</xdr:colOff>
      <xdr:row>8</xdr:row>
      <xdr:rowOff>157165</xdr:rowOff>
    </xdr:to>
    <xdr:sp macro="" textlink="">
      <xdr:nvSpPr>
        <xdr:cNvPr id="2" name="四角形吹き出し 9">
          <a:extLst>
            <a:ext uri="{FF2B5EF4-FFF2-40B4-BE49-F238E27FC236}">
              <a16:creationId xmlns:a16="http://schemas.microsoft.com/office/drawing/2014/main" id="{00000000-0008-0000-0800-000002000000}"/>
            </a:ext>
          </a:extLst>
        </xdr:cNvPr>
        <xdr:cNvSpPr/>
      </xdr:nvSpPr>
      <xdr:spPr>
        <a:xfrm>
          <a:off x="8999220" y="198120"/>
          <a:ext cx="1874521" cy="2138365"/>
        </a:xfrm>
        <a:prstGeom prst="rect">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r>
            <a:rPr kumimoji="1" lang="ja-JP"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t>動向欄で「未定」を選んだ場合は、いつまでに決定するかの見通しを備考欄にご記入ください。</a:t>
          </a:r>
          <a:br>
            <a:rPr kumimoji="1" lang="en-US"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br>
          <a:r>
            <a:rPr kumimoji="1" lang="ja-JP"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t>役割分担作成の都合上、動向が確定しだい、速やかに事務局までご連絡ください。</a:t>
          </a:r>
          <a:endParaRPr lang="ja-JP" altLang="ja-JP">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oneCellAnchor>
    <xdr:from>
      <xdr:col>11</xdr:col>
      <xdr:colOff>200025</xdr:colOff>
      <xdr:row>21</xdr:row>
      <xdr:rowOff>76201</xdr:rowOff>
    </xdr:from>
    <xdr:ext cx="1524000" cy="1000124"/>
    <xdr:sp macro="" textlink="">
      <xdr:nvSpPr>
        <xdr:cNvPr id="6" name="右矢印 1">
          <a:hlinkClick xmlns:r="http://schemas.openxmlformats.org/officeDocument/2006/relationships" r:id="rId1"/>
          <a:extLst>
            <a:ext uri="{FF2B5EF4-FFF2-40B4-BE49-F238E27FC236}">
              <a16:creationId xmlns:a16="http://schemas.microsoft.com/office/drawing/2014/main" id="{AF7128B3-A01B-4028-BA89-86FA691114E1}"/>
            </a:ext>
          </a:extLst>
        </xdr:cNvPr>
        <xdr:cNvSpPr/>
      </xdr:nvSpPr>
      <xdr:spPr>
        <a:xfrm>
          <a:off x="9883775" y="4876801"/>
          <a:ext cx="1524000" cy="1000124"/>
        </a:xfrm>
        <a:prstGeom prst="rightArrow">
          <a:avLst>
            <a:gd name="adj1" fmla="val 74762"/>
            <a:gd name="adj2" fmla="val 20503"/>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未入力がないことを確認して次に進む</a:t>
          </a: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（参加生徒情報入力）</a:t>
          </a:r>
        </a:p>
        <a:p>
          <a:pPr algn="l"/>
          <a:r>
            <a:rPr kumimoji="1" lang="ja-JP" altLang="en-US" sz="10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200025</xdr:colOff>
      <xdr:row>21</xdr:row>
      <xdr:rowOff>76201</xdr:rowOff>
    </xdr:from>
    <xdr:ext cx="1524000" cy="1000124"/>
    <xdr:sp macro="" textlink="">
      <xdr:nvSpPr>
        <xdr:cNvPr id="2" name="右矢印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191750" y="3371851"/>
          <a:ext cx="1524000" cy="1000124"/>
        </a:xfrm>
        <a:prstGeom prst="rightArrow">
          <a:avLst>
            <a:gd name="adj1" fmla="val 74762"/>
            <a:gd name="adj2" fmla="val 20503"/>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未入力がないことを確認して次に進む</a:t>
          </a: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（参加生徒情報入力）</a:t>
          </a:r>
        </a:p>
        <a:p>
          <a:pPr algn="l"/>
          <a:r>
            <a:rPr kumimoji="1" lang="ja-JP" altLang="en-US" sz="10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twoCellAnchor>
    <xdr:from>
      <xdr:col>0</xdr:col>
      <xdr:colOff>95250</xdr:colOff>
      <xdr:row>4</xdr:row>
      <xdr:rowOff>133350</xdr:rowOff>
    </xdr:from>
    <xdr:to>
      <xdr:col>0</xdr:col>
      <xdr:colOff>1219200</xdr:colOff>
      <xdr:row>8</xdr:row>
      <xdr:rowOff>171449</xdr:rowOff>
    </xdr:to>
    <xdr:grpSp>
      <xdr:nvGrpSpPr>
        <xdr:cNvPr id="3" name="グループ化 2">
          <a:hlinkClick xmlns:r="http://schemas.openxmlformats.org/officeDocument/2006/relationships" r:id="rId2"/>
          <a:extLst>
            <a:ext uri="{FF2B5EF4-FFF2-40B4-BE49-F238E27FC236}">
              <a16:creationId xmlns:a16="http://schemas.microsoft.com/office/drawing/2014/main" id="{00000000-0008-0000-0900-000003000000}"/>
            </a:ext>
          </a:extLst>
        </xdr:cNvPr>
        <xdr:cNvGrpSpPr/>
      </xdr:nvGrpSpPr>
      <xdr:grpSpPr>
        <a:xfrm>
          <a:off x="95250" y="1476375"/>
          <a:ext cx="1123950" cy="942974"/>
          <a:chOff x="-15648" y="371586"/>
          <a:chExt cx="1364796" cy="990601"/>
        </a:xfrm>
      </xdr:grpSpPr>
      <xdr:sp macro="" textlink="">
        <xdr:nvSpPr>
          <xdr:cNvPr id="4" name="右矢印 3">
            <a:extLst>
              <a:ext uri="{FF2B5EF4-FFF2-40B4-BE49-F238E27FC236}">
                <a16:creationId xmlns:a16="http://schemas.microsoft.com/office/drawing/2014/main" id="{00000000-0008-0000-0900-000004000000}"/>
              </a:ext>
            </a:extLst>
          </xdr:cNvPr>
          <xdr:cNvSpPr/>
        </xdr:nvSpPr>
        <xdr:spPr>
          <a:xfrm rot="10800000" flipV="1">
            <a:off x="-15648" y="371586"/>
            <a:ext cx="1364796" cy="990601"/>
          </a:xfrm>
          <a:prstGeom prst="rightArrow">
            <a:avLst>
              <a:gd name="adj1" fmla="val 59449"/>
              <a:gd name="adj2" fmla="val 36905"/>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05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050">
                <a:solidFill>
                  <a:schemeClr val="tx1"/>
                </a:solidFill>
                <a:latin typeface="HGPｺﾞｼｯｸE" panose="020B0900000000000000" pitchFamily="50" charset="-128"/>
                <a:ea typeface="HGPｺﾞｼｯｸE" panose="020B0900000000000000" pitchFamily="50" charset="-128"/>
              </a:rPr>
              <a:t>ここをクリック</a:t>
            </a:r>
            <a:r>
              <a:rPr kumimoji="1" lang="ja-JP" altLang="en-US" sz="1100">
                <a:solidFill>
                  <a:schemeClr val="tx1"/>
                </a:solidFill>
                <a:latin typeface="HGPｺﾞｼｯｸE" panose="020B0900000000000000" pitchFamily="50" charset="-128"/>
                <a:ea typeface="HGPｺﾞｼｯｸE" panose="020B0900000000000000" pitchFamily="50" charset="-128"/>
              </a:rPr>
              <a:t>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900-000005000000}"/>
              </a:ext>
            </a:extLst>
          </xdr:cNvPr>
          <xdr:cNvSpPr/>
        </xdr:nvSpPr>
        <xdr:spPr>
          <a:xfrm rot="5400000">
            <a:off x="978008" y="620858"/>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9</xdr:col>
      <xdr:colOff>76200</xdr:colOff>
      <xdr:row>1</xdr:row>
      <xdr:rowOff>22860</xdr:rowOff>
    </xdr:from>
    <xdr:to>
      <xdr:col>12</xdr:col>
      <xdr:colOff>68581</xdr:colOff>
      <xdr:row>8</xdr:row>
      <xdr:rowOff>141925</xdr:rowOff>
    </xdr:to>
    <xdr:sp macro="" textlink="">
      <xdr:nvSpPr>
        <xdr:cNvPr id="6" name="四角形吹き出し 9">
          <a:extLst>
            <a:ext uri="{FF2B5EF4-FFF2-40B4-BE49-F238E27FC236}">
              <a16:creationId xmlns:a16="http://schemas.microsoft.com/office/drawing/2014/main" id="{00000000-0008-0000-0900-000006000000}"/>
            </a:ext>
          </a:extLst>
        </xdr:cNvPr>
        <xdr:cNvSpPr/>
      </xdr:nvSpPr>
      <xdr:spPr>
        <a:xfrm>
          <a:off x="8991600" y="182880"/>
          <a:ext cx="1874521" cy="2138365"/>
        </a:xfrm>
        <a:prstGeom prst="rect">
          <a:avLst/>
        </a:prstGeom>
        <a:gradFill>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動向欄で「未定」を選んだ場合は、いつまでに決定するかの見通しを備考欄にご記入ください。</a:t>
          </a:r>
          <a:br>
            <a:rPr kumimoji="1" lang="en-US" altLang="ja-JP"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br>
          <a:r>
            <a:rPr kumimoji="1" lang="ja-JP" altLang="en-US" sz="1100" b="0" cap="none" spc="0">
              <a:ln w="0"/>
              <a:solidFill>
                <a:srgbClr val="FF0000"/>
              </a:solidFill>
              <a:effectLst/>
              <a:latin typeface="UD デジタル 教科書体 NK-R" panose="02020400000000000000" pitchFamily="18" charset="-128"/>
              <a:ea typeface="UD デジタル 教科書体 NK-R" panose="02020400000000000000" pitchFamily="18" charset="-128"/>
            </a:rPr>
            <a:t>役割分担作成の都合上、動向が確定しだい、速やかに事務局までご連絡ください。</a:t>
          </a:r>
        </a:p>
      </xdr:txBody>
    </xdr:sp>
    <xdr:clientData fPrintsWithSheet="0"/>
  </xdr:twoCellAnchor>
  <xdr:twoCellAnchor>
    <xdr:from>
      <xdr:col>2</xdr:col>
      <xdr:colOff>590550</xdr:colOff>
      <xdr:row>9</xdr:row>
      <xdr:rowOff>57149</xdr:rowOff>
    </xdr:from>
    <xdr:to>
      <xdr:col>2</xdr:col>
      <xdr:colOff>790575</xdr:colOff>
      <xdr:row>15</xdr:row>
      <xdr:rowOff>153864</xdr:rowOff>
    </xdr:to>
    <xdr:sp macro="" textlink="">
      <xdr:nvSpPr>
        <xdr:cNvPr id="7" name="矢印: 下 6">
          <a:extLst>
            <a:ext uri="{FF2B5EF4-FFF2-40B4-BE49-F238E27FC236}">
              <a16:creationId xmlns:a16="http://schemas.microsoft.com/office/drawing/2014/main" id="{C23DAA42-A954-42F2-BEF3-C8EB5E7DF2C9}"/>
            </a:ext>
          </a:extLst>
        </xdr:cNvPr>
        <xdr:cNvSpPr/>
      </xdr:nvSpPr>
      <xdr:spPr>
        <a:xfrm>
          <a:off x="3345473" y="2540976"/>
          <a:ext cx="200025" cy="1334965"/>
        </a:xfrm>
        <a:prstGeom prst="downArrow">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552450</xdr:colOff>
      <xdr:row>9</xdr:row>
      <xdr:rowOff>38099</xdr:rowOff>
    </xdr:from>
    <xdr:to>
      <xdr:col>5</xdr:col>
      <xdr:colOff>752475</xdr:colOff>
      <xdr:row>15</xdr:row>
      <xdr:rowOff>168518</xdr:rowOff>
    </xdr:to>
    <xdr:sp macro="" textlink="">
      <xdr:nvSpPr>
        <xdr:cNvPr id="8" name="矢印: 下 7">
          <a:extLst>
            <a:ext uri="{FF2B5EF4-FFF2-40B4-BE49-F238E27FC236}">
              <a16:creationId xmlns:a16="http://schemas.microsoft.com/office/drawing/2014/main" id="{7932D63A-BBE1-46B7-B048-C5DD1585BFCE}"/>
            </a:ext>
          </a:extLst>
        </xdr:cNvPr>
        <xdr:cNvSpPr/>
      </xdr:nvSpPr>
      <xdr:spPr>
        <a:xfrm>
          <a:off x="6252796" y="2521926"/>
          <a:ext cx="200025" cy="1368669"/>
        </a:xfrm>
        <a:prstGeom prst="downArrow">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9</xdr:row>
      <xdr:rowOff>66674</xdr:rowOff>
    </xdr:from>
    <xdr:to>
      <xdr:col>8</xdr:col>
      <xdr:colOff>809625</xdr:colOff>
      <xdr:row>16</xdr:row>
      <xdr:rowOff>21980</xdr:rowOff>
    </xdr:to>
    <xdr:sp macro="" textlink="">
      <xdr:nvSpPr>
        <xdr:cNvPr id="9" name="矢印: 下 8">
          <a:extLst>
            <a:ext uri="{FF2B5EF4-FFF2-40B4-BE49-F238E27FC236}">
              <a16:creationId xmlns:a16="http://schemas.microsoft.com/office/drawing/2014/main" id="{F7869D7F-1683-49C8-80A2-CE0F9F5B36B9}"/>
            </a:ext>
          </a:extLst>
        </xdr:cNvPr>
        <xdr:cNvSpPr/>
      </xdr:nvSpPr>
      <xdr:spPr>
        <a:xfrm>
          <a:off x="9255369" y="2550501"/>
          <a:ext cx="200025" cy="1362075"/>
        </a:xfrm>
        <a:prstGeom prst="downArrow">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41911</xdr:rowOff>
    </xdr:from>
    <xdr:to>
      <xdr:col>0</xdr:col>
      <xdr:colOff>1304925</xdr:colOff>
      <xdr:row>4</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0" y="594361"/>
          <a:ext cx="1304925" cy="901064"/>
          <a:chOff x="0" y="1000126"/>
          <a:chExt cx="1466849" cy="857249"/>
        </a:xfrm>
      </xdr:grpSpPr>
      <xdr:sp macro="" textlink="">
        <xdr:nvSpPr>
          <xdr:cNvPr id="15" name="右矢印 14">
            <a:hlinkClick xmlns:r="http://schemas.openxmlformats.org/officeDocument/2006/relationships" r:id="rId1"/>
            <a:extLst>
              <a:ext uri="{FF2B5EF4-FFF2-40B4-BE49-F238E27FC236}">
                <a16:creationId xmlns:a16="http://schemas.microsoft.com/office/drawing/2014/main" id="{00000000-0008-0000-0A00-00000F000000}"/>
              </a:ext>
            </a:extLst>
          </xdr:cNvPr>
          <xdr:cNvSpPr/>
        </xdr:nvSpPr>
        <xdr:spPr>
          <a:xfrm rot="10800000" flipV="1">
            <a:off x="0" y="1000126"/>
            <a:ext cx="1466849" cy="857249"/>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05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05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16" name="U ターン矢印 15">
            <a:extLst>
              <a:ext uri="{FF2B5EF4-FFF2-40B4-BE49-F238E27FC236}">
                <a16:creationId xmlns:a16="http://schemas.microsoft.com/office/drawing/2014/main" id="{00000000-0008-0000-0A00-000010000000}"/>
              </a:ext>
            </a:extLst>
          </xdr:cNvPr>
          <xdr:cNvSpPr/>
        </xdr:nvSpPr>
        <xdr:spPr>
          <a:xfrm rot="5400000">
            <a:off x="1093446" y="1162067"/>
            <a:ext cx="186678" cy="348553"/>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oneCellAnchor>
    <xdr:from>
      <xdr:col>4</xdr:col>
      <xdr:colOff>638174</xdr:colOff>
      <xdr:row>1</xdr:row>
      <xdr:rowOff>304800</xdr:rowOff>
    </xdr:from>
    <xdr:ext cx="1362075" cy="981075"/>
    <xdr:sp macro="" textlink="">
      <xdr:nvSpPr>
        <xdr:cNvPr id="13" name="右矢印 12">
          <a:hlinkClick xmlns:r="http://schemas.openxmlformats.org/officeDocument/2006/relationships" r:id="rId2"/>
          <a:extLst>
            <a:ext uri="{FF2B5EF4-FFF2-40B4-BE49-F238E27FC236}">
              <a16:creationId xmlns:a16="http://schemas.microsoft.com/office/drawing/2014/main" id="{00000000-0008-0000-0A00-00000D000000}"/>
            </a:ext>
          </a:extLst>
        </xdr:cNvPr>
        <xdr:cNvSpPr/>
      </xdr:nvSpPr>
      <xdr:spPr>
        <a:xfrm>
          <a:off x="6838949" y="514350"/>
          <a:ext cx="1362075" cy="981075"/>
        </a:xfrm>
        <a:prstGeom prst="rightArrow">
          <a:avLst>
            <a:gd name="adj1" fmla="val 59449"/>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（印刷前の確認）</a:t>
          </a:r>
        </a:p>
        <a:p>
          <a:pPr algn="l"/>
          <a:r>
            <a:rPr kumimoji="1" lang="ja-JP" altLang="en-US" sz="1000">
              <a:solidFill>
                <a:srgbClr val="FF0000"/>
              </a:solidFill>
              <a:latin typeface="HGPｺﾞｼｯｸE" panose="020B0900000000000000" pitchFamily="50" charset="-128"/>
              <a:ea typeface="HGPｺﾞｼｯｸE" panose="020B0900000000000000" pitchFamily="50" charset="-128"/>
            </a:rPr>
            <a:t>ここをクリック</a:t>
          </a:r>
        </a:p>
        <a:p>
          <a:pPr algn="ctr"/>
          <a:endParaRPr kumimoji="1" lang="ja-JP" altLang="en-US" sz="1100"/>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4</xdr:col>
      <xdr:colOff>676275</xdr:colOff>
      <xdr:row>1</xdr:row>
      <xdr:rowOff>190500</xdr:rowOff>
    </xdr:from>
    <xdr:ext cx="1381125" cy="1200150"/>
    <xdr:sp macro="" textlink="">
      <xdr:nvSpPr>
        <xdr:cNvPr id="10" name="右矢印 9">
          <a:hlinkClick xmlns:r="http://schemas.openxmlformats.org/officeDocument/2006/relationships" r:id="rId1"/>
          <a:extLst>
            <a:ext uri="{FF2B5EF4-FFF2-40B4-BE49-F238E27FC236}">
              <a16:creationId xmlns:a16="http://schemas.microsoft.com/office/drawing/2014/main" id="{00000000-0008-0000-0B00-00000A000000}"/>
            </a:ext>
          </a:extLst>
        </xdr:cNvPr>
        <xdr:cNvSpPr/>
      </xdr:nvSpPr>
      <xdr:spPr>
        <a:xfrm>
          <a:off x="6877050" y="400050"/>
          <a:ext cx="1381125" cy="1200150"/>
        </a:xfrm>
        <a:prstGeom prst="rightArrow">
          <a:avLst>
            <a:gd name="adj1" fmla="val 59449"/>
            <a:gd name="adj2" fmla="val 3254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5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050">
              <a:solidFill>
                <a:schemeClr val="tx1"/>
              </a:solidFill>
              <a:latin typeface="HGPｺﾞｼｯｸE" panose="020B0900000000000000" pitchFamily="50" charset="-128"/>
              <a:ea typeface="HGPｺﾞｼｯｸE" panose="020B0900000000000000" pitchFamily="50" charset="-128"/>
            </a:rPr>
            <a:t>（印刷前の確認）</a:t>
          </a:r>
        </a:p>
        <a:p>
          <a:pPr algn="l"/>
          <a:r>
            <a:rPr kumimoji="1" lang="ja-JP" altLang="en-US" sz="1050">
              <a:solidFill>
                <a:srgbClr val="FF0000"/>
              </a:solidFill>
              <a:latin typeface="HGPｺﾞｼｯｸE" panose="020B0900000000000000" pitchFamily="50" charset="-128"/>
              <a:ea typeface="HGPｺﾞｼｯｸE" panose="020B0900000000000000" pitchFamily="50" charset="-128"/>
            </a:rPr>
            <a:t>ここをクリック</a:t>
          </a:r>
          <a:endParaRPr kumimoji="1" lang="ja-JP" altLang="en-US" sz="1050"/>
        </a:p>
      </xdr:txBody>
    </xdr:sp>
    <xdr:clientData fPrintsWithSheet="0"/>
  </xdr:oneCellAnchor>
  <xdr:twoCellAnchor>
    <xdr:from>
      <xdr:col>0</xdr:col>
      <xdr:colOff>0</xdr:colOff>
      <xdr:row>3</xdr:row>
      <xdr:rowOff>28576</xdr:rowOff>
    </xdr:from>
    <xdr:to>
      <xdr:col>0</xdr:col>
      <xdr:colOff>1304925</xdr:colOff>
      <xdr:row>4</xdr:row>
      <xdr:rowOff>123825</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0" y="876301"/>
          <a:ext cx="1304925" cy="761999"/>
          <a:chOff x="28575" y="266699"/>
          <a:chExt cx="1457324" cy="990601"/>
        </a:xfrm>
      </xdr:grpSpPr>
      <xdr:sp macro="" textlink="">
        <xdr:nvSpPr>
          <xdr:cNvPr id="12" name="右矢印 11">
            <a:hlinkClick xmlns:r="http://schemas.openxmlformats.org/officeDocument/2006/relationships" r:id="rId2"/>
            <a:extLst>
              <a:ext uri="{FF2B5EF4-FFF2-40B4-BE49-F238E27FC236}">
                <a16:creationId xmlns:a16="http://schemas.microsoft.com/office/drawing/2014/main" id="{00000000-0008-0000-0B00-00000C000000}"/>
              </a:ext>
            </a:extLst>
          </xdr:cNvPr>
          <xdr:cNvSpPr/>
        </xdr:nvSpPr>
        <xdr:spPr>
          <a:xfrm rot="10800000" flipV="1">
            <a:off x="28575" y="266699"/>
            <a:ext cx="1457324" cy="990601"/>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13" name="U ターン矢印 12">
            <a:extLst>
              <a:ext uri="{FF2B5EF4-FFF2-40B4-BE49-F238E27FC236}">
                <a16:creationId xmlns:a16="http://schemas.microsoft.com/office/drawing/2014/main" id="{00000000-0008-0000-0B00-00000D000000}"/>
              </a:ext>
            </a:extLst>
          </xdr:cNvPr>
          <xdr:cNvSpPr/>
        </xdr:nvSpPr>
        <xdr:spPr>
          <a:xfrm rot="5400000">
            <a:off x="1133431" y="497485"/>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J26"/>
  <sheetViews>
    <sheetView workbookViewId="0">
      <selection activeCell="B27" sqref="B27"/>
    </sheetView>
  </sheetViews>
  <sheetFormatPr defaultRowHeight="13.5"/>
  <cols>
    <col min="1" max="1" width="9.25" bestFit="1" customWidth="1"/>
    <col min="4" max="4" width="17.75" bestFit="1" customWidth="1"/>
    <col min="5" max="5" width="10" bestFit="1" customWidth="1"/>
    <col min="6" max="6" width="17.875" bestFit="1" customWidth="1"/>
  </cols>
  <sheetData>
    <row r="1" spans="1:10">
      <c r="A1" t="s">
        <v>949</v>
      </c>
    </row>
    <row r="2" spans="1:10">
      <c r="A2" s="443"/>
      <c r="D2" t="s">
        <v>959</v>
      </c>
      <c r="E2" t="s">
        <v>955</v>
      </c>
      <c r="F2" t="s">
        <v>958</v>
      </c>
    </row>
    <row r="3" spans="1:10">
      <c r="A3" s="444">
        <v>45785</v>
      </c>
      <c r="B3" t="s">
        <v>950</v>
      </c>
      <c r="D3">
        <v>1</v>
      </c>
      <c r="E3">
        <v>0</v>
      </c>
      <c r="F3">
        <v>1</v>
      </c>
      <c r="I3">
        <v>0</v>
      </c>
      <c r="J3" t="s">
        <v>957</v>
      </c>
    </row>
    <row r="4" spans="1:10">
      <c r="A4" s="444">
        <v>45786</v>
      </c>
      <c r="B4" t="s">
        <v>951</v>
      </c>
      <c r="D4">
        <v>1</v>
      </c>
      <c r="E4">
        <v>1</v>
      </c>
      <c r="F4">
        <v>1</v>
      </c>
      <c r="I4">
        <v>1</v>
      </c>
      <c r="J4" t="s">
        <v>956</v>
      </c>
    </row>
    <row r="5" spans="1:10">
      <c r="A5" s="444">
        <v>45790</v>
      </c>
      <c r="B5" t="s">
        <v>952</v>
      </c>
      <c r="D5">
        <v>1</v>
      </c>
      <c r="E5">
        <v>0</v>
      </c>
      <c r="F5">
        <v>0</v>
      </c>
    </row>
    <row r="6" spans="1:10">
      <c r="A6" s="444">
        <v>45790</v>
      </c>
      <c r="B6" t="s">
        <v>953</v>
      </c>
      <c r="D6">
        <v>1</v>
      </c>
      <c r="E6">
        <v>1</v>
      </c>
      <c r="F6">
        <v>0</v>
      </c>
    </row>
    <row r="7" spans="1:10">
      <c r="A7" s="444">
        <v>45790</v>
      </c>
      <c r="B7" t="s">
        <v>960</v>
      </c>
    </row>
    <row r="8" spans="1:10">
      <c r="A8" s="444">
        <v>45793</v>
      </c>
      <c r="B8" t="s">
        <v>979</v>
      </c>
    </row>
    <row r="9" spans="1:10">
      <c r="A9" s="444">
        <v>45796</v>
      </c>
      <c r="B9" t="s">
        <v>980</v>
      </c>
    </row>
    <row r="10" spans="1:10">
      <c r="A10" s="444">
        <v>45819</v>
      </c>
      <c r="B10" t="s">
        <v>984</v>
      </c>
    </row>
    <row r="11" spans="1:10">
      <c r="A11" s="444">
        <v>45888</v>
      </c>
      <c r="B11" t="s">
        <v>996</v>
      </c>
      <c r="D11">
        <v>1</v>
      </c>
      <c r="E11">
        <v>1</v>
      </c>
      <c r="F11">
        <v>1</v>
      </c>
    </row>
    <row r="12" spans="1:10">
      <c r="A12" s="444">
        <v>45909</v>
      </c>
      <c r="B12" t="s">
        <v>998</v>
      </c>
    </row>
    <row r="13" spans="1:10">
      <c r="A13" s="444">
        <v>45937</v>
      </c>
      <c r="B13" t="s">
        <v>1001</v>
      </c>
    </row>
    <row r="14" spans="1:10">
      <c r="A14" s="444">
        <v>45937</v>
      </c>
      <c r="B14" t="s">
        <v>996</v>
      </c>
    </row>
    <row r="15" spans="1:10">
      <c r="A15" s="444">
        <v>45945</v>
      </c>
      <c r="B15" t="s">
        <v>1023</v>
      </c>
    </row>
    <row r="17" spans="1:2">
      <c r="A17" t="s">
        <v>1043</v>
      </c>
    </row>
    <row r="18" spans="1:2">
      <c r="A18" s="444">
        <v>46130</v>
      </c>
      <c r="B18" t="s">
        <v>1045</v>
      </c>
    </row>
    <row r="19" spans="1:2">
      <c r="A19" s="444">
        <v>46132</v>
      </c>
      <c r="B19" t="s">
        <v>1044</v>
      </c>
    </row>
    <row r="20" spans="1:2">
      <c r="A20" s="444">
        <v>46142</v>
      </c>
      <c r="B20" t="s">
        <v>1131</v>
      </c>
    </row>
    <row r="21" spans="1:2">
      <c r="A21" s="444"/>
      <c r="B21" t="s">
        <v>1132</v>
      </c>
    </row>
    <row r="22" spans="1:2">
      <c r="B22" t="s">
        <v>1133</v>
      </c>
    </row>
    <row r="23" spans="1:2">
      <c r="B23" t="s">
        <v>1134</v>
      </c>
    </row>
    <row r="24" spans="1:2">
      <c r="A24" s="444">
        <v>46144</v>
      </c>
      <c r="B24" t="s">
        <v>1137</v>
      </c>
    </row>
    <row r="25" spans="1:2">
      <c r="B25" t="s">
        <v>1170</v>
      </c>
    </row>
    <row r="26" spans="1:2">
      <c r="B26" t="s">
        <v>1171</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O167"/>
  <sheetViews>
    <sheetView showZeros="0" view="pageBreakPreview" zoomScaleNormal="100" zoomScaleSheetLayoutView="100" workbookViewId="0">
      <pane xSplit="1" ySplit="6" topLeftCell="B7" activePane="bottomRight" state="frozen"/>
      <selection pane="topRight" activeCell="B1" sqref="B1"/>
      <selection pane="bottomLeft" activeCell="A6" sqref="A6"/>
      <selection pane="bottomRight" activeCell="B6" sqref="B6"/>
    </sheetView>
  </sheetViews>
  <sheetFormatPr defaultColWidth="9" defaultRowHeight="15"/>
  <cols>
    <col min="1" max="1" width="18" style="2" customWidth="1"/>
    <col min="2" max="2" width="24" style="2" customWidth="1"/>
    <col min="3" max="3" width="16.875" style="2" customWidth="1"/>
    <col min="4" max="4" width="22.5" style="2" customWidth="1"/>
    <col min="5" max="5" width="16.375" style="2" customWidth="1"/>
    <col min="6" max="6" width="1.875" style="2" customWidth="1"/>
    <col min="7" max="7" width="8.625" style="2" customWidth="1"/>
    <col min="8" max="8" width="2.625" style="328" customWidth="1"/>
    <col min="9" max="9" width="7.5" style="383" hidden="1" customWidth="1"/>
    <col min="10" max="11" width="7.5" style="385" hidden="1" customWidth="1"/>
    <col min="12" max="12" width="7.5" style="650" hidden="1" customWidth="1"/>
    <col min="13" max="14" width="7.5" style="646" hidden="1" customWidth="1"/>
    <col min="15" max="15" width="7.5" style="328" customWidth="1"/>
    <col min="16" max="16" width="7.5" style="2" customWidth="1"/>
    <col min="17" max="16384" width="9" style="2"/>
  </cols>
  <sheetData>
    <row r="1" spans="1:15" ht="16.5" thickBot="1">
      <c r="A1" s="251" t="s">
        <v>268</v>
      </c>
      <c r="B1" s="252"/>
      <c r="C1" s="252"/>
      <c r="D1" s="252"/>
      <c r="E1" s="252"/>
      <c r="F1" s="252"/>
      <c r="G1" s="252"/>
      <c r="I1" s="373"/>
      <c r="J1" s="373"/>
      <c r="K1" s="373"/>
      <c r="L1" s="641"/>
      <c r="M1" s="642"/>
      <c r="N1" s="641"/>
    </row>
    <row r="2" spans="1:15" ht="27" customHeight="1" thickBot="1">
      <c r="A2" s="408" t="s">
        <v>464</v>
      </c>
      <c r="B2" s="746" t="s">
        <v>463</v>
      </c>
      <c r="C2" s="747"/>
      <c r="D2" s="747"/>
      <c r="E2" s="747"/>
      <c r="F2" s="747"/>
      <c r="G2" s="748"/>
      <c r="I2" s="374">
        <f>(初期設定!C13)</f>
        <v>0</v>
      </c>
      <c r="J2" s="374"/>
      <c r="K2" s="374"/>
      <c r="L2" s="642"/>
      <c r="M2" s="642"/>
      <c r="N2" s="642"/>
    </row>
    <row r="3" spans="1:15" ht="22.5" customHeight="1" thickBot="1">
      <c r="A3" s="279"/>
      <c r="B3" s="257" t="s">
        <v>228</v>
      </c>
      <c r="C3" s="257" t="s">
        <v>1094</v>
      </c>
      <c r="D3" s="372"/>
      <c r="E3" s="372"/>
      <c r="F3" s="372"/>
      <c r="G3" s="372"/>
      <c r="I3" s="381"/>
      <c r="J3" s="381"/>
      <c r="K3" s="381"/>
      <c r="L3" s="643"/>
      <c r="M3" s="643"/>
      <c r="N3" s="643"/>
      <c r="O3" s="255"/>
    </row>
    <row r="4" spans="1:15" ht="51.75" customHeight="1" thickTop="1" thickBot="1">
      <c r="A4" s="410"/>
      <c r="B4" s="598">
        <f>(Ⅰ!C9)</f>
        <v>0</v>
      </c>
      <c r="C4" s="607" t="str">
        <f>IFERROR(TEXT(INDEX(初期設定!Q:Q,MATCH(B4,初期設定!D:D,0)),"00"),"")&amp;"○○（西暦で入学年度の下２桁）○○（その年度内の任意の番号）"</f>
        <v>○○（西暦で入学年度の下２桁）○○（その年度内の任意の番号）</v>
      </c>
      <c r="D4" s="252"/>
      <c r="E4" s="252"/>
      <c r="F4" s="252"/>
      <c r="G4" s="252"/>
      <c r="I4" s="374">
        <f>(初期設定!C14)</f>
        <v>0</v>
      </c>
      <c r="J4" s="374"/>
      <c r="K4" s="374"/>
      <c r="L4" s="642"/>
      <c r="M4" s="642"/>
      <c r="N4" s="642"/>
    </row>
    <row r="5" spans="1:15" ht="21.75" customHeight="1">
      <c r="A5" s="375"/>
      <c r="B5" s="376" t="s">
        <v>269</v>
      </c>
      <c r="C5" s="836" t="s">
        <v>1095</v>
      </c>
      <c r="D5" s="830" t="s">
        <v>947</v>
      </c>
      <c r="E5" s="830" t="s">
        <v>270</v>
      </c>
      <c r="F5" s="832" t="s">
        <v>271</v>
      </c>
      <c r="G5" s="833"/>
      <c r="I5" s="374">
        <f>(初期設定!C15)</f>
        <v>0</v>
      </c>
      <c r="J5" s="374"/>
      <c r="K5" s="374"/>
      <c r="L5" s="642"/>
      <c r="M5" s="642"/>
      <c r="N5" s="642"/>
      <c r="O5" s="334"/>
    </row>
    <row r="6" spans="1:15" ht="32.25" customHeight="1">
      <c r="A6" s="375"/>
      <c r="B6" s="377" t="s">
        <v>272</v>
      </c>
      <c r="C6" s="837"/>
      <c r="D6" s="831"/>
      <c r="E6" s="831"/>
      <c r="F6" s="834"/>
      <c r="G6" s="835"/>
      <c r="I6" s="374">
        <f>(初期設定!C16)</f>
        <v>0</v>
      </c>
      <c r="J6" s="374"/>
      <c r="K6" s="374"/>
      <c r="L6" s="642"/>
      <c r="M6" s="642"/>
      <c r="N6" s="642"/>
      <c r="O6" s="252"/>
    </row>
    <row r="7" spans="1:15" ht="15" customHeight="1">
      <c r="A7" s="252">
        <v>1</v>
      </c>
      <c r="B7" s="445"/>
      <c r="C7" s="446"/>
      <c r="D7" s="448" t="str">
        <f>IF((Ⅳ１!$K$10)="次に進む前に確認が必要です！","入力不可(前ページへ戻って確認！)",IF((Ⅳ１!$K$10)="OK！",IF(C7="", "", VLOOKUP(C7,県放送部員データ!$A$3:$F$305,3,0)),""))</f>
        <v>入力不可(前ページへ戻って確認！)</v>
      </c>
      <c r="E7" s="449" t="str">
        <f>IF(C7="","",VLOOKUP(C7,県放送部員データ!$A$3:$F$305,4,0))</f>
        <v/>
      </c>
      <c r="F7" s="407">
        <f>IF(B7="講習","右欄に入力→",IF(B7="アナウンス","右欄に入力→",IF(B7="朗読","右欄に入力→",IF(B7="テレビ番組","",IF(B7="ラジオ番組","",IF(B7="創作テレビドラマ","",IF(B7="創作ラジオドラマ","",IF(B7="校内放送研究発表","",IF(B7="番組部門のみ参加","右欄に入力→",)))))))))</f>
        <v>0</v>
      </c>
      <c r="G7" s="432" t="str">
        <f>IF(C7="","",VLOOKUP(C7,県放送部員データ!$A$3:$F$305,5,0))</f>
        <v/>
      </c>
      <c r="I7" s="652" t="str">
        <f>IF($C7="","",VLOOKUP($C7,県放送部員データ!$A$3:$K$305,6,0))</f>
        <v/>
      </c>
      <c r="J7" s="652" t="str">
        <f>IF($C7="","",VLOOKUP($C7,県放送部員データ!$A$3:$K$305,7,0))</f>
        <v/>
      </c>
      <c r="K7" s="652" t="str">
        <f>IF($C7="","",VLOOKUP($C7,県放送部員データ!$A$3:$K$305,8,0))</f>
        <v/>
      </c>
      <c r="L7" s="644" t="str">
        <f>IF($C7="","",VLOOKUP($C7,県放送部員データ!$A$3:$K$305,9,0))</f>
        <v/>
      </c>
      <c r="M7" s="644" t="str">
        <f>IF($C7="","",VLOOKUP($C7,県放送部員データ!$A$3:$K$305,10,0))</f>
        <v/>
      </c>
      <c r="N7" s="644" t="str">
        <f>IF($C7="","",VLOOKUP($C7,県放送部員データ!$A$3:$K$305,11,0))</f>
        <v/>
      </c>
      <c r="O7" s="252"/>
    </row>
    <row r="8" spans="1:15" ht="15" customHeight="1">
      <c r="A8" s="252">
        <v>2</v>
      </c>
      <c r="B8" s="445"/>
      <c r="C8" s="447"/>
      <c r="D8" s="448" t="str">
        <f>IF((Ⅳ１!$K$10)="次に進む前に確認が必要です！","入力不可(前ページへ戻って確認！)",IF((Ⅳ１!$K$10)="OK！",IF(C8="", "", VLOOKUP(C8,県放送部員データ!$A$3:$F$305,3,0)),""))</f>
        <v>入力不可(前ページへ戻って確認！)</v>
      </c>
      <c r="E8" s="450" t="str">
        <f>IF(C8="","",VLOOKUP(C8,県放送部員データ!$A$3:$F$305,4,0))</f>
        <v/>
      </c>
      <c r="F8" s="407">
        <f t="shared" ref="F8:F66" si="0">IF(B8="講習","右欄に入力→",IF(B8="アナウンス","右欄に入力→",IF(B8="朗読","右欄に入力→",IF(B8="テレビ番組","",IF(B8="ラジオ番組","",IF(B8="創作テレビドラマ","",IF(B8="創作ラジオドラマ","",IF(B8="校内放送研究発表","",IF(B8="番組部門のみ参加","右欄に入力→",)))))))))</f>
        <v>0</v>
      </c>
      <c r="G8" s="432" t="str">
        <f>IF(C8="","",VLOOKUP(C8,県放送部員データ!$A$3:$F$305,5,0))</f>
        <v/>
      </c>
      <c r="I8" s="652" t="str">
        <f>IF($C8="","",VLOOKUP($C8,県放送部員データ!$A$3:$K$305,6,0))</f>
        <v/>
      </c>
      <c r="J8" s="652" t="str">
        <f>IF($C8="","",VLOOKUP($C8,県放送部員データ!$A$3:$K$305,7,0))</f>
        <v/>
      </c>
      <c r="K8" s="652" t="str">
        <f>IF($C8="","",VLOOKUP($C8,県放送部員データ!$A$3:$K$305,8,0))</f>
        <v/>
      </c>
      <c r="L8" s="644" t="str">
        <f>IF($C8="","",VLOOKUP($C8,県放送部員データ!$A$3:$K$305,9,0))</f>
        <v/>
      </c>
      <c r="M8" s="644" t="str">
        <f>IF($C8="","",VLOOKUP($C8,県放送部員データ!$A$3:$K$305,10,0))</f>
        <v/>
      </c>
      <c r="N8" s="644" t="str">
        <f>IF($C8="","",VLOOKUP($C8,県放送部員データ!$A$3:$K$305,11,0))</f>
        <v/>
      </c>
      <c r="O8" s="252"/>
    </row>
    <row r="9" spans="1:15" ht="15" customHeight="1">
      <c r="A9" s="252">
        <v>3</v>
      </c>
      <c r="B9" s="445"/>
      <c r="C9" s="447"/>
      <c r="D9" s="448" t="str">
        <f>IF((Ⅳ１!$K$10)="次に進む前に確認が必要です！","入力不可(前ページへ戻って確認！)",IF((Ⅳ１!$K$10)="OK！",IF(C9="", "", VLOOKUP(C9,県放送部員データ!$A$3:$F$305,3,0)),""))</f>
        <v>入力不可(前ページへ戻って確認！)</v>
      </c>
      <c r="E9" s="450" t="str">
        <f>IF(C9="","",VLOOKUP(C9,県放送部員データ!$A$3:$F$305,4,0))</f>
        <v/>
      </c>
      <c r="F9" s="407">
        <f t="shared" si="0"/>
        <v>0</v>
      </c>
      <c r="G9" s="432" t="str">
        <f>IF(C9="","",VLOOKUP(C9,県放送部員データ!$A$3:$F$305,5,0))</f>
        <v/>
      </c>
      <c r="I9" s="652" t="str">
        <f>IF($C9="","",VLOOKUP($C9,県放送部員データ!$A$3:$K$305,6,0))</f>
        <v/>
      </c>
      <c r="J9" s="652" t="str">
        <f>IF($C9="","",VLOOKUP($C9,県放送部員データ!$A$3:$K$305,7,0))</f>
        <v/>
      </c>
      <c r="K9" s="652" t="str">
        <f>IF($C9="","",VLOOKUP($C9,県放送部員データ!$A$3:$K$305,8,0))</f>
        <v/>
      </c>
      <c r="L9" s="644" t="str">
        <f>IF($C9="","",VLOOKUP($C9,県放送部員データ!$A$3:$K$305,9,0))</f>
        <v/>
      </c>
      <c r="M9" s="644" t="str">
        <f>IF($C9="","",VLOOKUP($C9,県放送部員データ!$A$3:$K$305,10,0))</f>
        <v/>
      </c>
      <c r="N9" s="644" t="str">
        <f>IF($C9="","",VLOOKUP($C9,県放送部員データ!$A$3:$K$305,11,0))</f>
        <v/>
      </c>
      <c r="O9" s="252"/>
    </row>
    <row r="10" spans="1:15" ht="15" customHeight="1">
      <c r="A10" s="252">
        <v>4</v>
      </c>
      <c r="B10" s="445"/>
      <c r="C10" s="447"/>
      <c r="D10" s="448" t="str">
        <f>IF((Ⅳ１!$K$10)="次に進む前に確認が必要です！","入力不可(前ページへ戻って確認！)",IF((Ⅳ１!$K$10)="OK！",IF(C10="", "", VLOOKUP(C10,県放送部員データ!$A$3:$F$305,3,0)),""))</f>
        <v>入力不可(前ページへ戻って確認！)</v>
      </c>
      <c r="E10" s="450" t="str">
        <f>IF(C10="","",VLOOKUP(C10,県放送部員データ!$A$3:$F$305,4,0))</f>
        <v/>
      </c>
      <c r="F10" s="407">
        <f t="shared" si="0"/>
        <v>0</v>
      </c>
      <c r="G10" s="432" t="str">
        <f>IF(C10="","",VLOOKUP(C10,県放送部員データ!$A$3:$F$305,5,0))</f>
        <v/>
      </c>
      <c r="I10" s="652" t="str">
        <f>IF($C10="","",VLOOKUP($C10,県放送部員データ!$A$3:$K$305,6,0))</f>
        <v/>
      </c>
      <c r="J10" s="652" t="str">
        <f>IF($C10="","",VLOOKUP($C10,県放送部員データ!$A$3:$K$305,7,0))</f>
        <v/>
      </c>
      <c r="K10" s="652" t="str">
        <f>IF($C10="","",VLOOKUP($C10,県放送部員データ!$A$3:$K$305,8,0))</f>
        <v/>
      </c>
      <c r="L10" s="644" t="str">
        <f>IF($C10="","",VLOOKUP($C10,県放送部員データ!$A$3:$K$305,9,0))</f>
        <v/>
      </c>
      <c r="M10" s="644" t="str">
        <f>IF($C10="","",VLOOKUP($C10,県放送部員データ!$A$3:$K$305,10,0))</f>
        <v/>
      </c>
      <c r="N10" s="644" t="str">
        <f>IF($C10="","",VLOOKUP($C10,県放送部員データ!$A$3:$K$305,11,0))</f>
        <v/>
      </c>
      <c r="O10" s="252"/>
    </row>
    <row r="11" spans="1:15" ht="15" customHeight="1">
      <c r="A11" s="252">
        <v>5</v>
      </c>
      <c r="B11" s="445"/>
      <c r="C11" s="447"/>
      <c r="D11" s="448" t="str">
        <f>IF((Ⅳ１!$K$10)="次に進む前に確認が必要です！","入力不可(前ページへ戻って確認！)",IF((Ⅳ１!$K$10)="OK！",IF(C11="", "", VLOOKUP(C11,県放送部員データ!$A$3:$F$305,3,0)),""))</f>
        <v>入力不可(前ページへ戻って確認！)</v>
      </c>
      <c r="E11" s="450" t="str">
        <f>IF(C11="","",VLOOKUP(C11,県放送部員データ!$A$3:$F$305,4,0))</f>
        <v/>
      </c>
      <c r="F11" s="407">
        <f t="shared" si="0"/>
        <v>0</v>
      </c>
      <c r="G11" s="432" t="str">
        <f>IF(C11="","",VLOOKUP(C11,県放送部員データ!$A$3:$F$305,5,0))</f>
        <v/>
      </c>
      <c r="I11" s="652" t="str">
        <f>IF($C11="","",VLOOKUP($C11,県放送部員データ!$A$3:$K$305,6,0))</f>
        <v/>
      </c>
      <c r="J11" s="652" t="str">
        <f>IF($C11="","",VLOOKUP($C11,県放送部員データ!$A$3:$K$305,7,0))</f>
        <v/>
      </c>
      <c r="K11" s="652" t="str">
        <f>IF($C11="","",VLOOKUP($C11,県放送部員データ!$A$3:$K$305,8,0))</f>
        <v/>
      </c>
      <c r="L11" s="644" t="str">
        <f>IF($C11="","",VLOOKUP($C11,県放送部員データ!$A$3:$K$305,9,0))</f>
        <v/>
      </c>
      <c r="M11" s="644" t="str">
        <f>IF($C11="","",VLOOKUP($C11,県放送部員データ!$A$3:$K$305,10,0))</f>
        <v/>
      </c>
      <c r="N11" s="644" t="str">
        <f>IF($C11="","",VLOOKUP($C11,県放送部員データ!$A$3:$K$305,11,0))</f>
        <v/>
      </c>
      <c r="O11" s="252"/>
    </row>
    <row r="12" spans="1:15" ht="15" customHeight="1">
      <c r="A12" s="252">
        <v>6</v>
      </c>
      <c r="B12" s="445"/>
      <c r="C12" s="447"/>
      <c r="D12" s="448" t="str">
        <f>IF((Ⅳ１!$K$10)="次に進む前に確認が必要です！","入力不可(前ページへ戻って確認！)",IF((Ⅳ１!$K$10)="OK！",IF(C12="", "", VLOOKUP(C12,県放送部員データ!$A$3:$F$305,3,0)),""))</f>
        <v>入力不可(前ページへ戻って確認！)</v>
      </c>
      <c r="E12" s="450" t="str">
        <f>IF(C12="","",VLOOKUP(C12,県放送部員データ!$A$3:$F$305,4,0))</f>
        <v/>
      </c>
      <c r="F12" s="407">
        <f t="shared" si="0"/>
        <v>0</v>
      </c>
      <c r="G12" s="432" t="str">
        <f>IF(C12="","",VLOOKUP(C12,県放送部員データ!$A$3:$F$305,5,0))</f>
        <v/>
      </c>
      <c r="I12" s="652" t="str">
        <f>IF($C12="","",VLOOKUP($C12,県放送部員データ!$A$3:$K$305,6,0))</f>
        <v/>
      </c>
      <c r="J12" s="652" t="str">
        <f>IF($C12="","",VLOOKUP($C12,県放送部員データ!$A$3:$K$305,7,0))</f>
        <v/>
      </c>
      <c r="K12" s="652" t="str">
        <f>IF($C12="","",VLOOKUP($C12,県放送部員データ!$A$3:$K$305,8,0))</f>
        <v/>
      </c>
      <c r="L12" s="644" t="str">
        <f>IF($C12="","",VLOOKUP($C12,県放送部員データ!$A$3:$K$305,9,0))</f>
        <v/>
      </c>
      <c r="M12" s="644" t="str">
        <f>IF($C12="","",VLOOKUP($C12,県放送部員データ!$A$3:$K$305,10,0))</f>
        <v/>
      </c>
      <c r="N12" s="644" t="str">
        <f>IF($C12="","",VLOOKUP($C12,県放送部員データ!$A$3:$K$305,11,0))</f>
        <v/>
      </c>
      <c r="O12" s="252"/>
    </row>
    <row r="13" spans="1:15" ht="15" customHeight="1">
      <c r="A13" s="252">
        <v>7</v>
      </c>
      <c r="B13" s="445"/>
      <c r="C13" s="447"/>
      <c r="D13" s="448" t="str">
        <f>IF((Ⅳ１!$K$10)="次に進む前に確認が必要です！","入力不可(前ページへ戻って確認！)",IF((Ⅳ１!$K$10)="OK！",IF(C13="", "", VLOOKUP(C13,県放送部員データ!$A$3:$F$305,3,0)),""))</f>
        <v>入力不可(前ページへ戻って確認！)</v>
      </c>
      <c r="E13" s="450" t="str">
        <f>IF(C13="","",VLOOKUP(C13,県放送部員データ!$A$3:$F$305,4,0))</f>
        <v/>
      </c>
      <c r="F13" s="407">
        <f t="shared" si="0"/>
        <v>0</v>
      </c>
      <c r="G13" s="432" t="str">
        <f>IF(C13="","",VLOOKUP(C13,県放送部員データ!$A$3:$F$305,5,0))</f>
        <v/>
      </c>
      <c r="I13" s="652" t="str">
        <f>IF($C13="","",VLOOKUP($C13,県放送部員データ!$A$3:$K$305,6,0))</f>
        <v/>
      </c>
      <c r="J13" s="652" t="str">
        <f>IF($C13="","",VLOOKUP($C13,県放送部員データ!$A$3:$K$305,7,0))</f>
        <v/>
      </c>
      <c r="K13" s="652" t="str">
        <f>IF($C13="","",VLOOKUP($C13,県放送部員データ!$A$3:$K$305,8,0))</f>
        <v/>
      </c>
      <c r="L13" s="644" t="str">
        <f>IF($C13="","",VLOOKUP($C13,県放送部員データ!$A$3:$K$305,9,0))</f>
        <v/>
      </c>
      <c r="M13" s="644" t="str">
        <f>IF($C13="","",VLOOKUP($C13,県放送部員データ!$A$3:$K$305,10,0))</f>
        <v/>
      </c>
      <c r="N13" s="644" t="str">
        <f>IF($C13="","",VLOOKUP($C13,県放送部員データ!$A$3:$K$305,11,0))</f>
        <v/>
      </c>
      <c r="O13" s="252"/>
    </row>
    <row r="14" spans="1:15" ht="15" customHeight="1">
      <c r="A14" s="252">
        <v>8</v>
      </c>
      <c r="B14" s="445"/>
      <c r="C14" s="447"/>
      <c r="D14" s="448" t="str">
        <f>IF((Ⅳ１!$K$10)="次に進む前に確認が必要です！","入力不可(前ページへ戻って確認！)",IF((Ⅳ１!$K$10)="OK！",IF(C14="", "", VLOOKUP(C14,県放送部員データ!$A$3:$F$305,3,0)),""))</f>
        <v>入力不可(前ページへ戻って確認！)</v>
      </c>
      <c r="E14" s="450" t="str">
        <f>IF(C14="","",VLOOKUP(C14,県放送部員データ!$A$3:$F$305,4,0))</f>
        <v/>
      </c>
      <c r="F14" s="407">
        <f t="shared" si="0"/>
        <v>0</v>
      </c>
      <c r="G14" s="432" t="str">
        <f>IF(C14="","",VLOOKUP(C14,県放送部員データ!$A$3:$F$305,5,0))</f>
        <v/>
      </c>
      <c r="I14" s="652" t="str">
        <f>IF($C14="","",VLOOKUP($C14,県放送部員データ!$A$3:$K$305,6,0))</f>
        <v/>
      </c>
      <c r="J14" s="652" t="str">
        <f>IF($C14="","",VLOOKUP($C14,県放送部員データ!$A$3:$K$305,7,0))</f>
        <v/>
      </c>
      <c r="K14" s="652" t="str">
        <f>IF($C14="","",VLOOKUP($C14,県放送部員データ!$A$3:$K$305,8,0))</f>
        <v/>
      </c>
      <c r="L14" s="644" t="str">
        <f>IF($C14="","",VLOOKUP($C14,県放送部員データ!$A$3:$K$305,9,0))</f>
        <v/>
      </c>
      <c r="M14" s="644" t="str">
        <f>IF($C14="","",VLOOKUP($C14,県放送部員データ!$A$3:$K$305,10,0))</f>
        <v/>
      </c>
      <c r="N14" s="644" t="str">
        <f>IF($C14="","",VLOOKUP($C14,県放送部員データ!$A$3:$K$305,11,0))</f>
        <v/>
      </c>
      <c r="O14" s="252"/>
    </row>
    <row r="15" spans="1:15" ht="15" customHeight="1">
      <c r="A15" s="252">
        <v>9</v>
      </c>
      <c r="B15" s="445"/>
      <c r="C15" s="447"/>
      <c r="D15" s="448" t="str">
        <f>IF((Ⅳ１!$K$10)="次に進む前に確認が必要です！","入力不可(前ページへ戻って確認！)",IF((Ⅳ１!$K$10)="OK！",IF(C15="", "", VLOOKUP(C15,県放送部員データ!$A$3:$F$305,3,0)),""))</f>
        <v>入力不可(前ページへ戻って確認！)</v>
      </c>
      <c r="E15" s="450" t="str">
        <f>IF(C15="","",VLOOKUP(C15,県放送部員データ!$A$3:$F$305,4,0))</f>
        <v/>
      </c>
      <c r="F15" s="407">
        <f t="shared" si="0"/>
        <v>0</v>
      </c>
      <c r="G15" s="432" t="str">
        <f>IF(C15="","",VLOOKUP(C15,県放送部員データ!$A$3:$F$305,5,0))</f>
        <v/>
      </c>
      <c r="I15" s="652" t="str">
        <f>IF($C15="","",VLOOKUP($C15,県放送部員データ!$A$3:$K$305,6,0))</f>
        <v/>
      </c>
      <c r="J15" s="652" t="str">
        <f>IF($C15="","",VLOOKUP($C15,県放送部員データ!$A$3:$K$305,7,0))</f>
        <v/>
      </c>
      <c r="K15" s="652" t="str">
        <f>IF($C15="","",VLOOKUP($C15,県放送部員データ!$A$3:$K$305,8,0))</f>
        <v/>
      </c>
      <c r="L15" s="644" t="str">
        <f>IF($C15="","",VLOOKUP($C15,県放送部員データ!$A$3:$K$305,9,0))</f>
        <v/>
      </c>
      <c r="M15" s="644" t="str">
        <f>IF($C15="","",VLOOKUP($C15,県放送部員データ!$A$3:$K$305,10,0))</f>
        <v/>
      </c>
      <c r="N15" s="644" t="str">
        <f>IF($C15="","",VLOOKUP($C15,県放送部員データ!$A$3:$K$305,11,0))</f>
        <v/>
      </c>
      <c r="O15" s="252"/>
    </row>
    <row r="16" spans="1:15" ht="15" customHeight="1">
      <c r="A16" s="252">
        <v>10</v>
      </c>
      <c r="B16" s="445"/>
      <c r="C16" s="447"/>
      <c r="D16" s="448" t="str">
        <f>IF((Ⅳ１!$K$10)="次に進む前に確認が必要です！","入力不可(前ページへ戻って確認！)",IF((Ⅳ１!$K$10)="OK！",IF(C16="", "", VLOOKUP(C16,県放送部員データ!$A$3:$F$305,3,0)),""))</f>
        <v>入力不可(前ページへ戻って確認！)</v>
      </c>
      <c r="E16" s="450" t="str">
        <f>IF(C16="","",VLOOKUP(C16,県放送部員データ!$A$3:$F$305,4,0))</f>
        <v/>
      </c>
      <c r="F16" s="407">
        <f t="shared" si="0"/>
        <v>0</v>
      </c>
      <c r="G16" s="432" t="str">
        <f>IF(C16="","",VLOOKUP(C16,県放送部員データ!$A$3:$F$305,5,0))</f>
        <v/>
      </c>
      <c r="I16" s="652" t="str">
        <f>IF($C16="","",VLOOKUP($C16,県放送部員データ!$A$3:$K$305,6,0))</f>
        <v/>
      </c>
      <c r="J16" s="652" t="str">
        <f>IF($C16="","",VLOOKUP($C16,県放送部員データ!$A$3:$K$305,7,0))</f>
        <v/>
      </c>
      <c r="K16" s="652" t="str">
        <f>IF($C16="","",VLOOKUP($C16,県放送部員データ!$A$3:$K$305,8,0))</f>
        <v/>
      </c>
      <c r="L16" s="644" t="str">
        <f>IF($C16="","",VLOOKUP($C16,県放送部員データ!$A$3:$K$305,9,0))</f>
        <v/>
      </c>
      <c r="M16" s="644" t="str">
        <f>IF($C16="","",VLOOKUP($C16,県放送部員データ!$A$3:$K$305,10,0))</f>
        <v/>
      </c>
      <c r="N16" s="644" t="str">
        <f>IF($C16="","",VLOOKUP($C16,県放送部員データ!$A$3:$K$305,11,0))</f>
        <v/>
      </c>
      <c r="O16" s="252"/>
    </row>
    <row r="17" spans="1:15" ht="15" customHeight="1">
      <c r="A17" s="252">
        <v>11</v>
      </c>
      <c r="B17" s="445"/>
      <c r="C17" s="447"/>
      <c r="D17" s="448" t="str">
        <f>IF((Ⅳ１!$K$10)="次に進む前に確認が必要です！","入力不可(前ページへ戻って確認！)",IF((Ⅳ１!$K$10)="OK！",IF(C17="", "", VLOOKUP(C17,県放送部員データ!$A$3:$F$305,3,0)),""))</f>
        <v>入力不可(前ページへ戻って確認！)</v>
      </c>
      <c r="E17" s="450" t="str">
        <f>IF(C17="","",VLOOKUP(C17,県放送部員データ!$A$3:$F$305,4,0))</f>
        <v/>
      </c>
      <c r="F17" s="407">
        <f t="shared" si="0"/>
        <v>0</v>
      </c>
      <c r="G17" s="432" t="str">
        <f>IF(C17="","",VLOOKUP(C17,県放送部員データ!$A$3:$F$305,5,0))</f>
        <v/>
      </c>
      <c r="I17" s="652" t="str">
        <f>IF($C17="","",VLOOKUP($C17,県放送部員データ!$A$3:$K$305,6,0))</f>
        <v/>
      </c>
      <c r="J17" s="652" t="str">
        <f>IF($C17="","",VLOOKUP($C17,県放送部員データ!$A$3:$K$305,7,0))</f>
        <v/>
      </c>
      <c r="K17" s="652" t="str">
        <f>IF($C17="","",VLOOKUP($C17,県放送部員データ!$A$3:$K$305,8,0))</f>
        <v/>
      </c>
      <c r="L17" s="644" t="str">
        <f>IF($C17="","",VLOOKUP($C17,県放送部員データ!$A$3:$K$305,9,0))</f>
        <v/>
      </c>
      <c r="M17" s="644" t="str">
        <f>IF($C17="","",VLOOKUP($C17,県放送部員データ!$A$3:$K$305,10,0))</f>
        <v/>
      </c>
      <c r="N17" s="644" t="str">
        <f>IF($C17="","",VLOOKUP($C17,県放送部員データ!$A$3:$K$305,11,0))</f>
        <v/>
      </c>
      <c r="O17" s="252"/>
    </row>
    <row r="18" spans="1:15" ht="15" customHeight="1">
      <c r="A18" s="252">
        <v>12</v>
      </c>
      <c r="B18" s="445"/>
      <c r="C18" s="447"/>
      <c r="D18" s="448" t="str">
        <f>IF((Ⅳ１!$K$10)="次に進む前に確認が必要です！","入力不可(前ページへ戻って確認！)",IF((Ⅳ１!$K$10)="OK！",IF(C18="", "", VLOOKUP(C18,県放送部員データ!$A$3:$F$305,3,0)),""))</f>
        <v>入力不可(前ページへ戻って確認！)</v>
      </c>
      <c r="E18" s="450" t="str">
        <f>IF(C18="","",VLOOKUP(C18,県放送部員データ!$A$3:$F$305,4,0))</f>
        <v/>
      </c>
      <c r="F18" s="407">
        <f t="shared" si="0"/>
        <v>0</v>
      </c>
      <c r="G18" s="432" t="str">
        <f>IF(C18="","",VLOOKUP(C18,県放送部員データ!$A$3:$F$305,5,0))</f>
        <v/>
      </c>
      <c r="I18" s="652" t="str">
        <f>IF($C18="","",VLOOKUP($C18,県放送部員データ!$A$3:$K$305,6,0))</f>
        <v/>
      </c>
      <c r="J18" s="652" t="str">
        <f>IF($C18="","",VLOOKUP($C18,県放送部員データ!$A$3:$K$305,7,0))</f>
        <v/>
      </c>
      <c r="K18" s="652" t="str">
        <f>IF($C18="","",VLOOKUP($C18,県放送部員データ!$A$3:$K$305,8,0))</f>
        <v/>
      </c>
      <c r="L18" s="644" t="str">
        <f>IF($C18="","",VLOOKUP($C18,県放送部員データ!$A$3:$K$305,9,0))</f>
        <v/>
      </c>
      <c r="M18" s="644" t="str">
        <f>IF($C18="","",VLOOKUP($C18,県放送部員データ!$A$3:$K$305,10,0))</f>
        <v/>
      </c>
      <c r="N18" s="644" t="str">
        <f>IF($C18="","",VLOOKUP($C18,県放送部員データ!$A$3:$K$305,11,0))</f>
        <v/>
      </c>
      <c r="O18" s="252"/>
    </row>
    <row r="19" spans="1:15" ht="15" customHeight="1">
      <c r="A19" s="252">
        <v>13</v>
      </c>
      <c r="B19" s="445"/>
      <c r="C19" s="447"/>
      <c r="D19" s="448" t="str">
        <f>IF((Ⅳ１!$K$10)="次に進む前に確認が必要です！","入力不可(前ページへ戻って確認！)",IF((Ⅳ１!$K$10)="OK！",IF(C19="", "", VLOOKUP(C19,県放送部員データ!$A$3:$F$305,3,0)),""))</f>
        <v>入力不可(前ページへ戻って確認！)</v>
      </c>
      <c r="E19" s="450" t="str">
        <f>IF(C19="","",VLOOKUP(C19,県放送部員データ!$A$3:$F$305,4,0))</f>
        <v/>
      </c>
      <c r="F19" s="407">
        <f t="shared" si="0"/>
        <v>0</v>
      </c>
      <c r="G19" s="432" t="str">
        <f>IF(C19="","",VLOOKUP(C19,県放送部員データ!$A$3:$F$305,5,0))</f>
        <v/>
      </c>
      <c r="I19" s="652" t="str">
        <f>IF($C19="","",VLOOKUP($C19,県放送部員データ!$A$3:$K$305,6,0))</f>
        <v/>
      </c>
      <c r="J19" s="652" t="str">
        <f>IF($C19="","",VLOOKUP($C19,県放送部員データ!$A$3:$K$305,7,0))</f>
        <v/>
      </c>
      <c r="K19" s="652" t="str">
        <f>IF($C19="","",VLOOKUP($C19,県放送部員データ!$A$3:$K$305,8,0))</f>
        <v/>
      </c>
      <c r="L19" s="644" t="str">
        <f>IF($C19="","",VLOOKUP($C19,県放送部員データ!$A$3:$K$305,9,0))</f>
        <v/>
      </c>
      <c r="M19" s="644" t="str">
        <f>IF($C19="","",VLOOKUP($C19,県放送部員データ!$A$3:$K$305,10,0))</f>
        <v/>
      </c>
      <c r="N19" s="644" t="str">
        <f>IF($C19="","",VLOOKUP($C19,県放送部員データ!$A$3:$K$305,11,0))</f>
        <v/>
      </c>
      <c r="O19" s="252"/>
    </row>
    <row r="20" spans="1:15" ht="15" customHeight="1">
      <c r="A20" s="252">
        <v>14</v>
      </c>
      <c r="B20" s="445"/>
      <c r="C20" s="447"/>
      <c r="D20" s="448" t="str">
        <f>IF((Ⅳ１!$K$10)="次に進む前に確認が必要です！","入力不可(前ページへ戻って確認！)",IF((Ⅳ１!$K$10)="OK！",IF(C20="", "", VLOOKUP(C20,県放送部員データ!$A$3:$F$305,3,0)),""))</f>
        <v>入力不可(前ページへ戻って確認！)</v>
      </c>
      <c r="E20" s="450" t="str">
        <f>IF(C20="","",VLOOKUP(C20,県放送部員データ!$A$3:$F$305,4,0))</f>
        <v/>
      </c>
      <c r="F20" s="407">
        <f t="shared" si="0"/>
        <v>0</v>
      </c>
      <c r="G20" s="432" t="str">
        <f>IF(C20="","",VLOOKUP(C20,県放送部員データ!$A$3:$F$305,5,0))</f>
        <v/>
      </c>
      <c r="I20" s="652" t="str">
        <f>IF($C20="","",VLOOKUP($C20,県放送部員データ!$A$3:$K$305,6,0))</f>
        <v/>
      </c>
      <c r="J20" s="652" t="str">
        <f>IF($C20="","",VLOOKUP($C20,県放送部員データ!$A$3:$K$305,7,0))</f>
        <v/>
      </c>
      <c r="K20" s="652" t="str">
        <f>IF($C20="","",VLOOKUP($C20,県放送部員データ!$A$3:$K$305,8,0))</f>
        <v/>
      </c>
      <c r="L20" s="644" t="str">
        <f>IF($C20="","",VLOOKUP($C20,県放送部員データ!$A$3:$K$305,9,0))</f>
        <v/>
      </c>
      <c r="M20" s="644" t="str">
        <f>IF($C20="","",VLOOKUP($C20,県放送部員データ!$A$3:$K$305,10,0))</f>
        <v/>
      </c>
      <c r="N20" s="644" t="str">
        <f>IF($C20="","",VLOOKUP($C20,県放送部員データ!$A$3:$K$305,11,0))</f>
        <v/>
      </c>
      <c r="O20" s="252"/>
    </row>
    <row r="21" spans="1:15" ht="15" customHeight="1">
      <c r="A21" s="252">
        <v>15</v>
      </c>
      <c r="B21" s="445"/>
      <c r="C21" s="447"/>
      <c r="D21" s="448" t="str">
        <f>IF((Ⅳ１!$K$10)="次に進む前に確認が必要です！","入力不可(前ページへ戻って確認！)",IF((Ⅳ１!$K$10)="OK！",IF(C21="", "", VLOOKUP(C21,県放送部員データ!$A$3:$F$305,3,0)),""))</f>
        <v>入力不可(前ページへ戻って確認！)</v>
      </c>
      <c r="E21" s="450" t="str">
        <f>IF(C21="","",VLOOKUP(C21,県放送部員データ!$A$3:$F$305,4,0))</f>
        <v/>
      </c>
      <c r="F21" s="407">
        <f t="shared" si="0"/>
        <v>0</v>
      </c>
      <c r="G21" s="432" t="str">
        <f>IF(C21="","",VLOOKUP(C21,県放送部員データ!$A$3:$F$305,5,0))</f>
        <v/>
      </c>
      <c r="I21" s="652" t="str">
        <f>IF($C21="","",VLOOKUP($C21,県放送部員データ!$A$3:$K$305,6,0))</f>
        <v/>
      </c>
      <c r="J21" s="652" t="str">
        <f>IF($C21="","",VLOOKUP($C21,県放送部員データ!$A$3:$K$305,7,0))</f>
        <v/>
      </c>
      <c r="K21" s="652" t="str">
        <f>IF($C21="","",VLOOKUP($C21,県放送部員データ!$A$3:$K$305,8,0))</f>
        <v/>
      </c>
      <c r="L21" s="644" t="str">
        <f>IF($C21="","",VLOOKUP($C21,県放送部員データ!$A$3:$K$305,9,0))</f>
        <v/>
      </c>
      <c r="M21" s="644" t="str">
        <f>IF($C21="","",VLOOKUP($C21,県放送部員データ!$A$3:$K$305,10,0))</f>
        <v/>
      </c>
      <c r="N21" s="644" t="str">
        <f>IF($C21="","",VLOOKUP($C21,県放送部員データ!$A$3:$K$305,11,0))</f>
        <v/>
      </c>
      <c r="O21" s="252"/>
    </row>
    <row r="22" spans="1:15" ht="15" customHeight="1">
      <c r="A22" s="252">
        <v>16</v>
      </c>
      <c r="B22" s="445"/>
      <c r="C22" s="447"/>
      <c r="D22" s="448" t="str">
        <f>IF((Ⅳ１!$K$10)="次に進む前に確認が必要です！","入力不可(前ページへ戻って確認！)",IF((Ⅳ１!$K$10)="OK！",IF(C22="", "", VLOOKUP(C22,県放送部員データ!$A$3:$F$305,3,0)),""))</f>
        <v>入力不可(前ページへ戻って確認！)</v>
      </c>
      <c r="E22" s="450" t="str">
        <f>IF(C22="","",VLOOKUP(C22,県放送部員データ!$A$3:$F$305,4,0))</f>
        <v/>
      </c>
      <c r="F22" s="407">
        <f t="shared" si="0"/>
        <v>0</v>
      </c>
      <c r="G22" s="432" t="str">
        <f>IF(C22="","",VLOOKUP(C22,県放送部員データ!$A$3:$F$305,5,0))</f>
        <v/>
      </c>
      <c r="I22" s="652" t="str">
        <f>IF($C22="","",VLOOKUP($C22,県放送部員データ!$A$3:$K$305,6,0))</f>
        <v/>
      </c>
      <c r="J22" s="652" t="str">
        <f>IF($C22="","",VLOOKUP($C22,県放送部員データ!$A$3:$K$305,7,0))</f>
        <v/>
      </c>
      <c r="K22" s="652" t="str">
        <f>IF($C22="","",VLOOKUP($C22,県放送部員データ!$A$3:$K$305,8,0))</f>
        <v/>
      </c>
      <c r="L22" s="644" t="str">
        <f>IF($C22="","",VLOOKUP($C22,県放送部員データ!$A$3:$K$305,9,0))</f>
        <v/>
      </c>
      <c r="M22" s="644" t="str">
        <f>IF($C22="","",VLOOKUP($C22,県放送部員データ!$A$3:$K$305,10,0))</f>
        <v/>
      </c>
      <c r="N22" s="644" t="str">
        <f>IF($C22="","",VLOOKUP($C22,県放送部員データ!$A$3:$K$305,11,0))</f>
        <v/>
      </c>
      <c r="O22" s="252"/>
    </row>
    <row r="23" spans="1:15" ht="15" customHeight="1">
      <c r="A23" s="252">
        <v>17</v>
      </c>
      <c r="B23" s="445"/>
      <c r="C23" s="447"/>
      <c r="D23" s="448" t="str">
        <f>IF((Ⅳ１!$K$10)="次に進む前に確認が必要です！","入力不可(前ページへ戻って確認！)",IF((Ⅳ１!$K$10)="OK！",IF(C23="", "", VLOOKUP(C23,県放送部員データ!$A$3:$F$305,3,0)),""))</f>
        <v>入力不可(前ページへ戻って確認！)</v>
      </c>
      <c r="E23" s="450" t="str">
        <f>IF(C23="","",VLOOKUP(C23,県放送部員データ!$A$3:$F$305,4,0))</f>
        <v/>
      </c>
      <c r="F23" s="407">
        <f t="shared" si="0"/>
        <v>0</v>
      </c>
      <c r="G23" s="432" t="str">
        <f>IF(C23="","",VLOOKUP(C23,県放送部員データ!$A$3:$F$305,5,0))</f>
        <v/>
      </c>
      <c r="I23" s="652" t="str">
        <f>IF($C23="","",VLOOKUP($C23,県放送部員データ!$A$3:$K$305,6,0))</f>
        <v/>
      </c>
      <c r="J23" s="652" t="str">
        <f>IF($C23="","",VLOOKUP($C23,県放送部員データ!$A$3:$K$305,7,0))</f>
        <v/>
      </c>
      <c r="K23" s="652" t="str">
        <f>IF($C23="","",VLOOKUP($C23,県放送部員データ!$A$3:$K$305,8,0))</f>
        <v/>
      </c>
      <c r="L23" s="644" t="str">
        <f>IF($C23="","",VLOOKUP($C23,県放送部員データ!$A$3:$K$305,9,0))</f>
        <v/>
      </c>
      <c r="M23" s="644" t="str">
        <f>IF($C23="","",VLOOKUP($C23,県放送部員データ!$A$3:$K$305,10,0))</f>
        <v/>
      </c>
      <c r="N23" s="644" t="str">
        <f>IF($C23="","",VLOOKUP($C23,県放送部員データ!$A$3:$K$305,11,0))</f>
        <v/>
      </c>
      <c r="O23" s="252"/>
    </row>
    <row r="24" spans="1:15" ht="15" customHeight="1">
      <c r="A24" s="252">
        <v>18</v>
      </c>
      <c r="B24" s="445"/>
      <c r="C24" s="447"/>
      <c r="D24" s="448" t="str">
        <f>IF((Ⅳ１!$K$10)="次に進む前に確認が必要です！","入力不可(前ページへ戻って確認！)",IF((Ⅳ１!$K$10)="OK！",IF(C24="", "", VLOOKUP(C24,県放送部員データ!$A$3:$F$305,3,0)),""))</f>
        <v>入力不可(前ページへ戻って確認！)</v>
      </c>
      <c r="E24" s="450" t="str">
        <f>IF(C24="","",VLOOKUP(C24,県放送部員データ!$A$3:$F$305,4,0))</f>
        <v/>
      </c>
      <c r="F24" s="407">
        <f t="shared" si="0"/>
        <v>0</v>
      </c>
      <c r="G24" s="432" t="str">
        <f>IF(C24="","",VLOOKUP(C24,県放送部員データ!$A$3:$F$305,5,0))</f>
        <v/>
      </c>
      <c r="I24" s="652" t="str">
        <f>IF($C24="","",VLOOKUP($C24,県放送部員データ!$A$3:$K$305,6,0))</f>
        <v/>
      </c>
      <c r="J24" s="652" t="str">
        <f>IF($C24="","",VLOOKUP($C24,県放送部員データ!$A$3:$K$305,7,0))</f>
        <v/>
      </c>
      <c r="K24" s="652" t="str">
        <f>IF($C24="","",VLOOKUP($C24,県放送部員データ!$A$3:$K$305,8,0))</f>
        <v/>
      </c>
      <c r="L24" s="644" t="str">
        <f>IF($C24="","",VLOOKUP($C24,県放送部員データ!$A$3:$K$305,9,0))</f>
        <v/>
      </c>
      <c r="M24" s="644" t="str">
        <f>IF($C24="","",VLOOKUP($C24,県放送部員データ!$A$3:$K$305,10,0))</f>
        <v/>
      </c>
      <c r="N24" s="644" t="str">
        <f>IF($C24="","",VLOOKUP($C24,県放送部員データ!$A$3:$K$305,11,0))</f>
        <v/>
      </c>
      <c r="O24" s="252"/>
    </row>
    <row r="25" spans="1:15" ht="15" customHeight="1">
      <c r="A25" s="252">
        <v>19</v>
      </c>
      <c r="B25" s="445"/>
      <c r="C25" s="447"/>
      <c r="D25" s="448" t="str">
        <f>IF((Ⅳ１!$K$10)="次に進む前に確認が必要です！","入力不可(前ページへ戻って確認！)",IF((Ⅳ１!$K$10)="OK！",IF(C25="", "", VLOOKUP(C25,県放送部員データ!$A$3:$F$305,3,0)),""))</f>
        <v>入力不可(前ページへ戻って確認！)</v>
      </c>
      <c r="E25" s="450" t="str">
        <f>IF(C25="","",VLOOKUP(C25,県放送部員データ!$A$3:$F$305,4,0))</f>
        <v/>
      </c>
      <c r="F25" s="407">
        <f t="shared" si="0"/>
        <v>0</v>
      </c>
      <c r="G25" s="432" t="str">
        <f>IF(C25="","",VLOOKUP(C25,県放送部員データ!$A$3:$F$305,5,0))</f>
        <v/>
      </c>
      <c r="I25" s="652" t="str">
        <f>IF($C25="","",VLOOKUP($C25,県放送部員データ!$A$3:$K$305,6,0))</f>
        <v/>
      </c>
      <c r="J25" s="652" t="str">
        <f>IF($C25="","",VLOOKUP($C25,県放送部員データ!$A$3:$K$305,7,0))</f>
        <v/>
      </c>
      <c r="K25" s="652" t="str">
        <f>IF($C25="","",VLOOKUP($C25,県放送部員データ!$A$3:$K$305,8,0))</f>
        <v/>
      </c>
      <c r="L25" s="644" t="str">
        <f>IF($C25="","",VLOOKUP($C25,県放送部員データ!$A$3:$K$305,9,0))</f>
        <v/>
      </c>
      <c r="M25" s="644" t="str">
        <f>IF($C25="","",VLOOKUP($C25,県放送部員データ!$A$3:$K$305,10,0))</f>
        <v/>
      </c>
      <c r="N25" s="644" t="str">
        <f>IF($C25="","",VLOOKUP($C25,県放送部員データ!$A$3:$K$305,11,0))</f>
        <v/>
      </c>
      <c r="O25" s="252"/>
    </row>
    <row r="26" spans="1:15" ht="15" customHeight="1">
      <c r="A26" s="252">
        <v>20</v>
      </c>
      <c r="B26" s="445"/>
      <c r="C26" s="447"/>
      <c r="D26" s="448" t="str">
        <f>IF((Ⅳ１!$K$10)="次に進む前に確認が必要です！","入力不可(前ページへ戻って確認！)",IF((Ⅳ１!$K$10)="OK！",IF(C26="", "", VLOOKUP(C26,県放送部員データ!$A$3:$F$305,3,0)),""))</f>
        <v>入力不可(前ページへ戻って確認！)</v>
      </c>
      <c r="E26" s="450" t="str">
        <f>IF(C26="","",VLOOKUP(C26,県放送部員データ!$A$3:$F$305,4,0))</f>
        <v/>
      </c>
      <c r="F26" s="407">
        <f t="shared" si="0"/>
        <v>0</v>
      </c>
      <c r="G26" s="432" t="str">
        <f>IF(C26="","",VLOOKUP(C26,県放送部員データ!$A$3:$F$305,5,0))</f>
        <v/>
      </c>
      <c r="I26" s="652" t="str">
        <f>IF($C26="","",VLOOKUP($C26,県放送部員データ!$A$3:$K$305,6,0))</f>
        <v/>
      </c>
      <c r="J26" s="652" t="str">
        <f>IF($C26="","",VLOOKUP($C26,県放送部員データ!$A$3:$K$305,7,0))</f>
        <v/>
      </c>
      <c r="K26" s="652" t="str">
        <f>IF($C26="","",VLOOKUP($C26,県放送部員データ!$A$3:$K$305,8,0))</f>
        <v/>
      </c>
      <c r="L26" s="644" t="str">
        <f>IF($C26="","",VLOOKUP($C26,県放送部員データ!$A$3:$K$305,9,0))</f>
        <v/>
      </c>
      <c r="M26" s="644" t="str">
        <f>IF($C26="","",VLOOKUP($C26,県放送部員データ!$A$3:$K$305,10,0))</f>
        <v/>
      </c>
      <c r="N26" s="644" t="str">
        <f>IF($C26="","",VLOOKUP($C26,県放送部員データ!$A$3:$K$305,11,0))</f>
        <v/>
      </c>
      <c r="O26" s="252"/>
    </row>
    <row r="27" spans="1:15" ht="15" customHeight="1">
      <c r="A27" s="252">
        <v>21</v>
      </c>
      <c r="B27" s="445"/>
      <c r="C27" s="447"/>
      <c r="D27" s="448" t="str">
        <f>IF((Ⅳ１!$K$10)="次に進む前に確認が必要です！","入力不可(前ページへ戻って確認！)",IF((Ⅳ１!$K$10)="OK！",IF(C27="", "", VLOOKUP(C27,県放送部員データ!$A$3:$F$305,3,0)),""))</f>
        <v>入力不可(前ページへ戻って確認！)</v>
      </c>
      <c r="E27" s="450" t="str">
        <f>IF(C27="","",VLOOKUP(C27,県放送部員データ!$A$3:$F$305,4,0))</f>
        <v/>
      </c>
      <c r="F27" s="407">
        <f t="shared" si="0"/>
        <v>0</v>
      </c>
      <c r="G27" s="432" t="str">
        <f>IF(C27="","",VLOOKUP(C27,県放送部員データ!$A$3:$F$305,5,0))</f>
        <v/>
      </c>
      <c r="I27" s="652" t="str">
        <f>IF($C27="","",VLOOKUP($C27,県放送部員データ!$A$3:$K$305,6,0))</f>
        <v/>
      </c>
      <c r="J27" s="652" t="str">
        <f>IF($C27="","",VLOOKUP($C27,県放送部員データ!$A$3:$K$305,7,0))</f>
        <v/>
      </c>
      <c r="K27" s="652" t="str">
        <f>IF($C27="","",VLOOKUP($C27,県放送部員データ!$A$3:$K$305,8,0))</f>
        <v/>
      </c>
      <c r="L27" s="644" t="str">
        <f>IF($C27="","",VLOOKUP($C27,県放送部員データ!$A$3:$K$305,9,0))</f>
        <v/>
      </c>
      <c r="M27" s="644" t="str">
        <f>IF($C27="","",VLOOKUP($C27,県放送部員データ!$A$3:$K$305,10,0))</f>
        <v/>
      </c>
      <c r="N27" s="644" t="str">
        <f>IF($C27="","",VLOOKUP($C27,県放送部員データ!$A$3:$K$305,11,0))</f>
        <v/>
      </c>
      <c r="O27" s="252"/>
    </row>
    <row r="28" spans="1:15" ht="15" customHeight="1">
      <c r="A28" s="252">
        <v>22</v>
      </c>
      <c r="B28" s="445"/>
      <c r="C28" s="447"/>
      <c r="D28" s="448" t="str">
        <f>IF((Ⅳ１!$K$10)="次に進む前に確認が必要です！","入力不可(前ページへ戻って確認！)",IF((Ⅳ１!$K$10)="OK！",IF(C28="", "", VLOOKUP(C28,県放送部員データ!$A$3:$F$305,3,0)),""))</f>
        <v>入力不可(前ページへ戻って確認！)</v>
      </c>
      <c r="E28" s="450" t="str">
        <f>IF(C28="","",VLOOKUP(C28,県放送部員データ!$A$3:$F$305,4,0))</f>
        <v/>
      </c>
      <c r="F28" s="407">
        <f t="shared" si="0"/>
        <v>0</v>
      </c>
      <c r="G28" s="432" t="str">
        <f>IF(C28="","",VLOOKUP(C28,県放送部員データ!$A$3:$F$305,5,0))</f>
        <v/>
      </c>
      <c r="I28" s="652" t="str">
        <f>IF($C28="","",VLOOKUP($C28,県放送部員データ!$A$3:$K$305,6,0))</f>
        <v/>
      </c>
      <c r="J28" s="652" t="str">
        <f>IF($C28="","",VLOOKUP($C28,県放送部員データ!$A$3:$K$305,7,0))</f>
        <v/>
      </c>
      <c r="K28" s="652" t="str">
        <f>IF($C28="","",VLOOKUP($C28,県放送部員データ!$A$3:$K$305,8,0))</f>
        <v/>
      </c>
      <c r="L28" s="644" t="str">
        <f>IF($C28="","",VLOOKUP($C28,県放送部員データ!$A$3:$K$305,9,0))</f>
        <v/>
      </c>
      <c r="M28" s="644" t="str">
        <f>IF($C28="","",VLOOKUP($C28,県放送部員データ!$A$3:$K$305,10,0))</f>
        <v/>
      </c>
      <c r="N28" s="644" t="str">
        <f>IF($C28="","",VLOOKUP($C28,県放送部員データ!$A$3:$K$305,11,0))</f>
        <v/>
      </c>
      <c r="O28" s="252"/>
    </row>
    <row r="29" spans="1:15" ht="15" customHeight="1">
      <c r="A29" s="252">
        <v>23</v>
      </c>
      <c r="B29" s="445"/>
      <c r="C29" s="447"/>
      <c r="D29" s="448" t="str">
        <f>IF((Ⅳ１!$K$10)="次に進む前に確認が必要です！","入力不可(前ページへ戻って確認！)",IF((Ⅳ１!$K$10)="OK！",IF(C29="", "", VLOOKUP(C29,県放送部員データ!$A$3:$F$305,3,0)),""))</f>
        <v>入力不可(前ページへ戻って確認！)</v>
      </c>
      <c r="E29" s="450" t="str">
        <f>IF(C29="","",VLOOKUP(C29,県放送部員データ!$A$3:$F$305,4,0))</f>
        <v/>
      </c>
      <c r="F29" s="407">
        <f t="shared" si="0"/>
        <v>0</v>
      </c>
      <c r="G29" s="432" t="str">
        <f>IF(C29="","",VLOOKUP(C29,県放送部員データ!$A$3:$F$305,5,0))</f>
        <v/>
      </c>
      <c r="I29" s="652" t="str">
        <f>IF($C29="","",VLOOKUP($C29,県放送部員データ!$A$3:$K$305,6,0))</f>
        <v/>
      </c>
      <c r="J29" s="652" t="str">
        <f>IF($C29="","",VLOOKUP($C29,県放送部員データ!$A$3:$K$305,7,0))</f>
        <v/>
      </c>
      <c r="K29" s="652" t="str">
        <f>IF($C29="","",VLOOKUP($C29,県放送部員データ!$A$3:$K$305,8,0))</f>
        <v/>
      </c>
      <c r="L29" s="644" t="str">
        <f>IF($C29="","",VLOOKUP($C29,県放送部員データ!$A$3:$K$305,9,0))</f>
        <v/>
      </c>
      <c r="M29" s="644" t="str">
        <f>IF($C29="","",VLOOKUP($C29,県放送部員データ!$A$3:$K$305,10,0))</f>
        <v/>
      </c>
      <c r="N29" s="644" t="str">
        <f>IF($C29="","",VLOOKUP($C29,県放送部員データ!$A$3:$K$305,11,0))</f>
        <v/>
      </c>
      <c r="O29" s="252"/>
    </row>
    <row r="30" spans="1:15" ht="15" customHeight="1">
      <c r="A30" s="252">
        <v>24</v>
      </c>
      <c r="B30" s="445"/>
      <c r="C30" s="447"/>
      <c r="D30" s="448" t="str">
        <f>IF((Ⅳ１!$K$10)="次に進む前に確認が必要です！","入力不可(前ページへ戻って確認！)",IF((Ⅳ１!$K$10)="OK！",IF(C30="", "", VLOOKUP(C30,県放送部員データ!$A$3:$F$305,3,0)),""))</f>
        <v>入力不可(前ページへ戻って確認！)</v>
      </c>
      <c r="E30" s="450" t="str">
        <f>IF(C30="","",VLOOKUP(C30,県放送部員データ!$A$3:$F$305,4,0))</f>
        <v/>
      </c>
      <c r="F30" s="407">
        <f t="shared" si="0"/>
        <v>0</v>
      </c>
      <c r="G30" s="432" t="str">
        <f>IF(C30="","",VLOOKUP(C30,県放送部員データ!$A$3:$F$305,5,0))</f>
        <v/>
      </c>
      <c r="I30" s="652" t="str">
        <f>IF($C30="","",VLOOKUP($C30,県放送部員データ!$A$3:$K$305,6,0))</f>
        <v/>
      </c>
      <c r="J30" s="652" t="str">
        <f>IF($C30="","",VLOOKUP($C30,県放送部員データ!$A$3:$K$305,7,0))</f>
        <v/>
      </c>
      <c r="K30" s="652" t="str">
        <f>IF($C30="","",VLOOKUP($C30,県放送部員データ!$A$3:$K$305,8,0))</f>
        <v/>
      </c>
      <c r="L30" s="644" t="str">
        <f>IF($C30="","",VLOOKUP($C30,県放送部員データ!$A$3:$K$305,9,0))</f>
        <v/>
      </c>
      <c r="M30" s="644" t="str">
        <f>IF($C30="","",VLOOKUP($C30,県放送部員データ!$A$3:$K$305,10,0))</f>
        <v/>
      </c>
      <c r="N30" s="644" t="str">
        <f>IF($C30="","",VLOOKUP($C30,県放送部員データ!$A$3:$K$305,11,0))</f>
        <v/>
      </c>
      <c r="O30" s="252"/>
    </row>
    <row r="31" spans="1:15" ht="15" customHeight="1">
      <c r="A31" s="252">
        <v>25</v>
      </c>
      <c r="B31" s="445"/>
      <c r="C31" s="447"/>
      <c r="D31" s="448" t="str">
        <f>IF((Ⅳ１!$K$10)="次に進む前に確認が必要です！","入力不可(前ページへ戻って確認！)",IF((Ⅳ１!$K$10)="OK！",IF(C31="", "", VLOOKUP(C31,県放送部員データ!$A$3:$F$305,3,0)),""))</f>
        <v>入力不可(前ページへ戻って確認！)</v>
      </c>
      <c r="E31" s="450" t="str">
        <f>IF(C31="","",VLOOKUP(C31,県放送部員データ!$A$3:$F$305,4,0))</f>
        <v/>
      </c>
      <c r="F31" s="407">
        <f t="shared" si="0"/>
        <v>0</v>
      </c>
      <c r="G31" s="432" t="str">
        <f>IF(C31="","",VLOOKUP(C31,県放送部員データ!$A$3:$F$305,5,0))</f>
        <v/>
      </c>
      <c r="I31" s="652" t="str">
        <f>IF($C31="","",VLOOKUP($C31,県放送部員データ!$A$3:$K$305,6,0))</f>
        <v/>
      </c>
      <c r="J31" s="652" t="str">
        <f>IF($C31="","",VLOOKUP($C31,県放送部員データ!$A$3:$K$305,7,0))</f>
        <v/>
      </c>
      <c r="K31" s="652" t="str">
        <f>IF($C31="","",VLOOKUP($C31,県放送部員データ!$A$3:$K$305,8,0))</f>
        <v/>
      </c>
      <c r="L31" s="644" t="str">
        <f>IF($C31="","",VLOOKUP($C31,県放送部員データ!$A$3:$K$305,9,0))</f>
        <v/>
      </c>
      <c r="M31" s="644" t="str">
        <f>IF($C31="","",VLOOKUP($C31,県放送部員データ!$A$3:$K$305,10,0))</f>
        <v/>
      </c>
      <c r="N31" s="644" t="str">
        <f>IF($C31="","",VLOOKUP($C31,県放送部員データ!$A$3:$K$305,11,0))</f>
        <v/>
      </c>
      <c r="O31" s="252"/>
    </row>
    <row r="32" spans="1:15" ht="15" customHeight="1">
      <c r="A32" s="252">
        <v>26</v>
      </c>
      <c r="B32" s="445"/>
      <c r="C32" s="447"/>
      <c r="D32" s="448" t="str">
        <f>IF((Ⅳ１!$K$10)="次に進む前に確認が必要です！","入力不可(前ページへ戻って確認！)",IF((Ⅳ１!$K$10)="OK！",IF(C32="", "", VLOOKUP(C32,県放送部員データ!$A$3:$F$305,3,0)),""))</f>
        <v>入力不可(前ページへ戻って確認！)</v>
      </c>
      <c r="E32" s="450" t="str">
        <f>IF(C32="","",VLOOKUP(C32,県放送部員データ!$A$3:$F$305,4,0))</f>
        <v/>
      </c>
      <c r="F32" s="407">
        <f t="shared" si="0"/>
        <v>0</v>
      </c>
      <c r="G32" s="432" t="str">
        <f>IF(C32="","",VLOOKUP(C32,県放送部員データ!$A$3:$F$305,5,0))</f>
        <v/>
      </c>
      <c r="I32" s="652" t="str">
        <f>IF($C32="","",VLOOKUP($C32,県放送部員データ!$A$3:$K$305,6,0))</f>
        <v/>
      </c>
      <c r="J32" s="652" t="str">
        <f>IF($C32="","",VLOOKUP($C32,県放送部員データ!$A$3:$K$305,7,0))</f>
        <v/>
      </c>
      <c r="K32" s="652" t="str">
        <f>IF($C32="","",VLOOKUP($C32,県放送部員データ!$A$3:$K$305,8,0))</f>
        <v/>
      </c>
      <c r="L32" s="644" t="str">
        <f>IF($C32="","",VLOOKUP($C32,県放送部員データ!$A$3:$K$305,9,0))</f>
        <v/>
      </c>
      <c r="M32" s="644" t="str">
        <f>IF($C32="","",VLOOKUP($C32,県放送部員データ!$A$3:$K$305,10,0))</f>
        <v/>
      </c>
      <c r="N32" s="644" t="str">
        <f>IF($C32="","",VLOOKUP($C32,県放送部員データ!$A$3:$K$305,11,0))</f>
        <v/>
      </c>
      <c r="O32" s="252"/>
    </row>
    <row r="33" spans="1:15" ht="15" customHeight="1">
      <c r="A33" s="252">
        <v>27</v>
      </c>
      <c r="B33" s="445"/>
      <c r="C33" s="447"/>
      <c r="D33" s="448" t="str">
        <f>IF((Ⅳ１!$K$10)="次に進む前に確認が必要です！","入力不可(前ページへ戻って確認！)",IF((Ⅳ１!$K$10)="OK！",IF(C33="", "", VLOOKUP(C33,県放送部員データ!$A$3:$F$305,3,0)),""))</f>
        <v>入力不可(前ページへ戻って確認！)</v>
      </c>
      <c r="E33" s="450" t="str">
        <f>IF(C33="","",VLOOKUP(C33,県放送部員データ!$A$3:$F$305,4,0))</f>
        <v/>
      </c>
      <c r="F33" s="407">
        <f t="shared" si="0"/>
        <v>0</v>
      </c>
      <c r="G33" s="432" t="str">
        <f>IF(C33="","",VLOOKUP(C33,県放送部員データ!$A$3:$F$305,5,0))</f>
        <v/>
      </c>
      <c r="I33" s="652" t="str">
        <f>IF($C33="","",VLOOKUP($C33,県放送部員データ!$A$3:$K$305,6,0))</f>
        <v/>
      </c>
      <c r="J33" s="652" t="str">
        <f>IF($C33="","",VLOOKUP($C33,県放送部員データ!$A$3:$K$305,7,0))</f>
        <v/>
      </c>
      <c r="K33" s="652" t="str">
        <f>IF($C33="","",VLOOKUP($C33,県放送部員データ!$A$3:$K$305,8,0))</f>
        <v/>
      </c>
      <c r="L33" s="644" t="str">
        <f>IF($C33="","",VLOOKUP($C33,県放送部員データ!$A$3:$K$305,9,0))</f>
        <v/>
      </c>
      <c r="M33" s="644" t="str">
        <f>IF($C33="","",VLOOKUP($C33,県放送部員データ!$A$3:$K$305,10,0))</f>
        <v/>
      </c>
      <c r="N33" s="644" t="str">
        <f>IF($C33="","",VLOOKUP($C33,県放送部員データ!$A$3:$K$305,11,0))</f>
        <v/>
      </c>
      <c r="O33" s="252"/>
    </row>
    <row r="34" spans="1:15" ht="15" customHeight="1">
      <c r="A34" s="252">
        <v>28</v>
      </c>
      <c r="B34" s="445"/>
      <c r="C34" s="447"/>
      <c r="D34" s="448" t="str">
        <f>IF((Ⅳ１!$K$10)="次に進む前に確認が必要です！","入力不可(前ページへ戻って確認！)",IF((Ⅳ１!$K$10)="OK！",IF(C34="", "", VLOOKUP(C34,県放送部員データ!$A$3:$F$305,3,0)),""))</f>
        <v>入力不可(前ページへ戻って確認！)</v>
      </c>
      <c r="E34" s="450" t="str">
        <f>IF(C34="","",VLOOKUP(C34,県放送部員データ!$A$3:$F$305,4,0))</f>
        <v/>
      </c>
      <c r="F34" s="407">
        <f t="shared" si="0"/>
        <v>0</v>
      </c>
      <c r="G34" s="432" t="str">
        <f>IF(C34="","",VLOOKUP(C34,県放送部員データ!$A$3:$F$305,5,0))</f>
        <v/>
      </c>
      <c r="I34" s="652" t="str">
        <f>IF($C34="","",VLOOKUP($C34,県放送部員データ!$A$3:$K$305,6,0))</f>
        <v/>
      </c>
      <c r="J34" s="652" t="str">
        <f>IF($C34="","",VLOOKUP($C34,県放送部員データ!$A$3:$K$305,7,0))</f>
        <v/>
      </c>
      <c r="K34" s="652" t="str">
        <f>IF($C34="","",VLOOKUP($C34,県放送部員データ!$A$3:$K$305,8,0))</f>
        <v/>
      </c>
      <c r="L34" s="644" t="str">
        <f>IF($C34="","",VLOOKUP($C34,県放送部員データ!$A$3:$K$305,9,0))</f>
        <v/>
      </c>
      <c r="M34" s="644" t="str">
        <f>IF($C34="","",VLOOKUP($C34,県放送部員データ!$A$3:$K$305,10,0))</f>
        <v/>
      </c>
      <c r="N34" s="644" t="str">
        <f>IF($C34="","",VLOOKUP($C34,県放送部員データ!$A$3:$K$305,11,0))</f>
        <v/>
      </c>
      <c r="O34" s="252"/>
    </row>
    <row r="35" spans="1:15" ht="15" customHeight="1">
      <c r="A35" s="252">
        <v>29</v>
      </c>
      <c r="B35" s="445"/>
      <c r="C35" s="447"/>
      <c r="D35" s="448" t="str">
        <f>IF((Ⅳ１!$K$10)="次に進む前に確認が必要です！","入力不可(前ページへ戻って確認！)",IF((Ⅳ１!$K$10)="OK！",IF(C35="", "", VLOOKUP(C35,県放送部員データ!$A$3:$F$305,3,0)),""))</f>
        <v>入力不可(前ページへ戻って確認！)</v>
      </c>
      <c r="E35" s="450" t="str">
        <f>IF(C35="","",VLOOKUP(C35,県放送部員データ!$A$3:$F$305,4,0))</f>
        <v/>
      </c>
      <c r="F35" s="407">
        <f t="shared" si="0"/>
        <v>0</v>
      </c>
      <c r="G35" s="432" t="str">
        <f>IF(C35="","",VLOOKUP(C35,県放送部員データ!$A$3:$F$305,5,0))</f>
        <v/>
      </c>
      <c r="I35" s="652" t="str">
        <f>IF($C35="","",VLOOKUP($C35,県放送部員データ!$A$3:$K$305,6,0))</f>
        <v/>
      </c>
      <c r="J35" s="652" t="str">
        <f>IF($C35="","",VLOOKUP($C35,県放送部員データ!$A$3:$K$305,7,0))</f>
        <v/>
      </c>
      <c r="K35" s="652" t="str">
        <f>IF($C35="","",VLOOKUP($C35,県放送部員データ!$A$3:$K$305,8,0))</f>
        <v/>
      </c>
      <c r="L35" s="644" t="str">
        <f>IF($C35="","",VLOOKUP($C35,県放送部員データ!$A$3:$K$305,9,0))</f>
        <v/>
      </c>
      <c r="M35" s="644" t="str">
        <f>IF($C35="","",VLOOKUP($C35,県放送部員データ!$A$3:$K$305,10,0))</f>
        <v/>
      </c>
      <c r="N35" s="644" t="str">
        <f>IF($C35="","",VLOOKUP($C35,県放送部員データ!$A$3:$K$305,11,0))</f>
        <v/>
      </c>
      <c r="O35" s="252"/>
    </row>
    <row r="36" spans="1:15" ht="15" customHeight="1">
      <c r="A36" s="252">
        <v>30</v>
      </c>
      <c r="B36" s="445"/>
      <c r="C36" s="447"/>
      <c r="D36" s="448" t="str">
        <f>IF((Ⅳ１!$K$10)="次に進む前に確認が必要です！","入力不可(前ページへ戻って確認！)",IF((Ⅳ１!$K$10)="OK！",IF(C36="", "", VLOOKUP(C36,県放送部員データ!$A$3:$F$305,3,0)),""))</f>
        <v>入力不可(前ページへ戻って確認！)</v>
      </c>
      <c r="E36" s="450" t="str">
        <f>IF(C36="","",VLOOKUP(C36,県放送部員データ!$A$3:$F$305,4,0))</f>
        <v/>
      </c>
      <c r="F36" s="407">
        <f t="shared" si="0"/>
        <v>0</v>
      </c>
      <c r="G36" s="432" t="str">
        <f>IF(C36="","",VLOOKUP(C36,県放送部員データ!$A$3:$F$305,5,0))</f>
        <v/>
      </c>
      <c r="I36" s="652" t="str">
        <f>IF($C36="","",VLOOKUP($C36,県放送部員データ!$A$3:$K$305,6,0))</f>
        <v/>
      </c>
      <c r="J36" s="652" t="str">
        <f>IF($C36="","",VLOOKUP($C36,県放送部員データ!$A$3:$K$305,7,0))</f>
        <v/>
      </c>
      <c r="K36" s="652" t="str">
        <f>IF($C36="","",VLOOKUP($C36,県放送部員データ!$A$3:$K$305,8,0))</f>
        <v/>
      </c>
      <c r="L36" s="644" t="str">
        <f>IF($C36="","",VLOOKUP($C36,県放送部員データ!$A$3:$K$305,9,0))</f>
        <v/>
      </c>
      <c r="M36" s="644" t="str">
        <f>IF($C36="","",VLOOKUP($C36,県放送部員データ!$A$3:$K$305,10,0))</f>
        <v/>
      </c>
      <c r="N36" s="644" t="str">
        <f>IF($C36="","",VLOOKUP($C36,県放送部員データ!$A$3:$K$305,11,0))</f>
        <v/>
      </c>
      <c r="O36" s="252"/>
    </row>
    <row r="37" spans="1:15" ht="15" customHeight="1">
      <c r="A37" s="252">
        <v>31</v>
      </c>
      <c r="B37" s="445"/>
      <c r="C37" s="447"/>
      <c r="D37" s="448" t="str">
        <f>IF((Ⅳ１!$K$10)="次に進む前に確認が必要です！","入力不可(前ページへ戻って確認！)",IF((Ⅳ１!$K$10)="OK！",IF(C37="", "", VLOOKUP(C37,県放送部員データ!$A$3:$F$305,3,0)),""))</f>
        <v>入力不可(前ページへ戻って確認！)</v>
      </c>
      <c r="E37" s="450" t="str">
        <f>IF(C37="","",VLOOKUP(C37,県放送部員データ!$A$3:$F$305,4,0))</f>
        <v/>
      </c>
      <c r="F37" s="407">
        <f t="shared" si="0"/>
        <v>0</v>
      </c>
      <c r="G37" s="432" t="str">
        <f>IF(C37="","",VLOOKUP(C37,県放送部員データ!$A$3:$F$305,5,0))</f>
        <v/>
      </c>
      <c r="I37" s="652" t="str">
        <f>IF($C37="","",VLOOKUP($C37,県放送部員データ!$A$3:$K$305,6,0))</f>
        <v/>
      </c>
      <c r="J37" s="652" t="str">
        <f>IF($C37="","",VLOOKUP($C37,県放送部員データ!$A$3:$K$305,7,0))</f>
        <v/>
      </c>
      <c r="K37" s="652" t="str">
        <f>IF($C37="","",VLOOKUP($C37,県放送部員データ!$A$3:$K$305,8,0))</f>
        <v/>
      </c>
      <c r="L37" s="644" t="str">
        <f>IF($C37="","",VLOOKUP($C37,県放送部員データ!$A$3:$K$305,9,0))</f>
        <v/>
      </c>
      <c r="M37" s="644" t="str">
        <f>IF($C37="","",VLOOKUP($C37,県放送部員データ!$A$3:$K$305,10,0))</f>
        <v/>
      </c>
      <c r="N37" s="644" t="str">
        <f>IF($C37="","",VLOOKUP($C37,県放送部員データ!$A$3:$K$305,11,0))</f>
        <v/>
      </c>
      <c r="O37" s="252"/>
    </row>
    <row r="38" spans="1:15" ht="15" customHeight="1">
      <c r="A38" s="252">
        <v>32</v>
      </c>
      <c r="B38" s="445"/>
      <c r="C38" s="447"/>
      <c r="D38" s="448" t="str">
        <f>IF((Ⅳ１!$K$10)="次に進む前に確認が必要です！","入力不可(前ページへ戻って確認！)",IF((Ⅳ１!$K$10)="OK！",IF(C38="", "", VLOOKUP(C38,県放送部員データ!$A$3:$F$305,3,0)),""))</f>
        <v>入力不可(前ページへ戻って確認！)</v>
      </c>
      <c r="E38" s="450" t="str">
        <f>IF(C38="","",VLOOKUP(C38,県放送部員データ!$A$3:$F$305,4,0))</f>
        <v/>
      </c>
      <c r="F38" s="407">
        <f t="shared" si="0"/>
        <v>0</v>
      </c>
      <c r="G38" s="432" t="str">
        <f>IF(C38="","",VLOOKUP(C38,県放送部員データ!$A$3:$F$305,5,0))</f>
        <v/>
      </c>
      <c r="I38" s="652" t="str">
        <f>IF($C38="","",VLOOKUP($C38,県放送部員データ!$A$3:$K$305,6,0))</f>
        <v/>
      </c>
      <c r="J38" s="652" t="str">
        <f>IF($C38="","",VLOOKUP($C38,県放送部員データ!$A$3:$K$305,7,0))</f>
        <v/>
      </c>
      <c r="K38" s="652" t="str">
        <f>IF($C38="","",VLOOKUP($C38,県放送部員データ!$A$3:$K$305,8,0))</f>
        <v/>
      </c>
      <c r="L38" s="644" t="str">
        <f>IF($C38="","",VLOOKUP($C38,県放送部員データ!$A$3:$K$305,9,0))</f>
        <v/>
      </c>
      <c r="M38" s="644" t="str">
        <f>IF($C38="","",VLOOKUP($C38,県放送部員データ!$A$3:$K$305,10,0))</f>
        <v/>
      </c>
      <c r="N38" s="644" t="str">
        <f>IF($C38="","",VLOOKUP($C38,県放送部員データ!$A$3:$K$305,11,0))</f>
        <v/>
      </c>
      <c r="O38" s="252"/>
    </row>
    <row r="39" spans="1:15" ht="15" customHeight="1">
      <c r="A39" s="252">
        <v>33</v>
      </c>
      <c r="B39" s="445"/>
      <c r="C39" s="447"/>
      <c r="D39" s="448" t="str">
        <f>IF((Ⅳ１!$K$10)="次に進む前に確認が必要です！","入力不可(前ページへ戻って確認！)",IF((Ⅳ１!$K$10)="OK！",IF(C39="", "", VLOOKUP(C39,県放送部員データ!$A$3:$F$305,3,0)),""))</f>
        <v>入力不可(前ページへ戻って確認！)</v>
      </c>
      <c r="E39" s="450" t="str">
        <f>IF(C39="","",VLOOKUP(C39,県放送部員データ!$A$3:$F$305,4,0))</f>
        <v/>
      </c>
      <c r="F39" s="407">
        <f t="shared" si="0"/>
        <v>0</v>
      </c>
      <c r="G39" s="432" t="str">
        <f>IF(C39="","",VLOOKUP(C39,県放送部員データ!$A$3:$F$305,5,0))</f>
        <v/>
      </c>
      <c r="I39" s="652" t="str">
        <f>IF($C39="","",VLOOKUP($C39,県放送部員データ!$A$3:$K$305,6,0))</f>
        <v/>
      </c>
      <c r="J39" s="652" t="str">
        <f>IF($C39="","",VLOOKUP($C39,県放送部員データ!$A$3:$K$305,7,0))</f>
        <v/>
      </c>
      <c r="K39" s="652" t="str">
        <f>IF($C39="","",VLOOKUP($C39,県放送部員データ!$A$3:$K$305,8,0))</f>
        <v/>
      </c>
      <c r="L39" s="644" t="str">
        <f>IF($C39="","",VLOOKUP($C39,県放送部員データ!$A$3:$K$305,9,0))</f>
        <v/>
      </c>
      <c r="M39" s="644" t="str">
        <f>IF($C39="","",VLOOKUP($C39,県放送部員データ!$A$3:$K$305,10,0))</f>
        <v/>
      </c>
      <c r="N39" s="644" t="str">
        <f>IF($C39="","",VLOOKUP($C39,県放送部員データ!$A$3:$K$305,11,0))</f>
        <v/>
      </c>
      <c r="O39" s="252"/>
    </row>
    <row r="40" spans="1:15" ht="15" customHeight="1">
      <c r="A40" s="252">
        <v>34</v>
      </c>
      <c r="B40" s="445"/>
      <c r="C40" s="447"/>
      <c r="D40" s="448" t="str">
        <f>IF((Ⅳ１!$K$10)="次に進む前に確認が必要です！","入力不可(前ページへ戻って確認！)",IF((Ⅳ１!$K$10)="OK！",IF(C40="", "", VLOOKUP(C40,県放送部員データ!$A$3:$F$305,3,0)),""))</f>
        <v>入力不可(前ページへ戻って確認！)</v>
      </c>
      <c r="E40" s="450" t="str">
        <f>IF(C40="","",VLOOKUP(C40,県放送部員データ!$A$3:$F$305,4,0))</f>
        <v/>
      </c>
      <c r="F40" s="407">
        <f t="shared" si="0"/>
        <v>0</v>
      </c>
      <c r="G40" s="432" t="str">
        <f>IF(C40="","",VLOOKUP(C40,県放送部員データ!$A$3:$F$305,5,0))</f>
        <v/>
      </c>
      <c r="I40" s="652" t="str">
        <f>IF($C40="","",VLOOKUP($C40,県放送部員データ!$A$3:$K$305,6,0))</f>
        <v/>
      </c>
      <c r="J40" s="652" t="str">
        <f>IF($C40="","",VLOOKUP($C40,県放送部員データ!$A$3:$K$305,7,0))</f>
        <v/>
      </c>
      <c r="K40" s="652" t="str">
        <f>IF($C40="","",VLOOKUP($C40,県放送部員データ!$A$3:$K$305,8,0))</f>
        <v/>
      </c>
      <c r="L40" s="644" t="str">
        <f>IF($C40="","",VLOOKUP($C40,県放送部員データ!$A$3:$K$305,9,0))</f>
        <v/>
      </c>
      <c r="M40" s="644" t="str">
        <f>IF($C40="","",VLOOKUP($C40,県放送部員データ!$A$3:$K$305,10,0))</f>
        <v/>
      </c>
      <c r="N40" s="644" t="str">
        <f>IF($C40="","",VLOOKUP($C40,県放送部員データ!$A$3:$K$305,11,0))</f>
        <v/>
      </c>
      <c r="O40" s="252"/>
    </row>
    <row r="41" spans="1:15" ht="15" customHeight="1">
      <c r="A41" s="252">
        <v>35</v>
      </c>
      <c r="B41" s="445"/>
      <c r="C41" s="447"/>
      <c r="D41" s="448" t="str">
        <f>IF((Ⅳ１!$K$10)="次に進む前に確認が必要です！","入力不可(前ページへ戻って確認！)",IF((Ⅳ１!$K$10)="OK！",IF(C41="", "", VLOOKUP(C41,県放送部員データ!$A$3:$F$305,3,0)),""))</f>
        <v>入力不可(前ページへ戻って確認！)</v>
      </c>
      <c r="E41" s="450" t="str">
        <f>IF(C41="","",VLOOKUP(C41,県放送部員データ!$A$3:$F$305,4,0))</f>
        <v/>
      </c>
      <c r="F41" s="407">
        <f t="shared" si="0"/>
        <v>0</v>
      </c>
      <c r="G41" s="432" t="str">
        <f>IF(C41="","",VLOOKUP(C41,県放送部員データ!$A$3:$F$305,5,0))</f>
        <v/>
      </c>
      <c r="I41" s="652" t="str">
        <f>IF($C41="","",VLOOKUP($C41,県放送部員データ!$A$3:$K$305,6,0))</f>
        <v/>
      </c>
      <c r="J41" s="652" t="str">
        <f>IF($C41="","",VLOOKUP($C41,県放送部員データ!$A$3:$K$305,7,0))</f>
        <v/>
      </c>
      <c r="K41" s="652" t="str">
        <f>IF($C41="","",VLOOKUP($C41,県放送部員データ!$A$3:$K$305,8,0))</f>
        <v/>
      </c>
      <c r="L41" s="644" t="str">
        <f>IF($C41="","",VLOOKUP($C41,県放送部員データ!$A$3:$K$305,9,0))</f>
        <v/>
      </c>
      <c r="M41" s="644" t="str">
        <f>IF($C41="","",VLOOKUP($C41,県放送部員データ!$A$3:$K$305,10,0))</f>
        <v/>
      </c>
      <c r="N41" s="644" t="str">
        <f>IF($C41="","",VLOOKUP($C41,県放送部員データ!$A$3:$K$305,11,0))</f>
        <v/>
      </c>
      <c r="O41" s="252"/>
    </row>
    <row r="42" spans="1:15" ht="15" customHeight="1">
      <c r="A42" s="252">
        <v>36</v>
      </c>
      <c r="B42" s="445"/>
      <c r="C42" s="447"/>
      <c r="D42" s="448" t="str">
        <f>IF((Ⅳ１!$K$10)="次に進む前に確認が必要です！","入力不可(前ページへ戻って確認！)",IF((Ⅳ１!$K$10)="OK！",IF(C42="", "", VLOOKUP(C42,県放送部員データ!$A$3:$F$305,3,0)),""))</f>
        <v>入力不可(前ページへ戻って確認！)</v>
      </c>
      <c r="E42" s="450" t="str">
        <f>IF(C42="","",VLOOKUP(C42,県放送部員データ!$A$3:$F$305,4,0))</f>
        <v/>
      </c>
      <c r="F42" s="407">
        <f t="shared" si="0"/>
        <v>0</v>
      </c>
      <c r="G42" s="432" t="str">
        <f>IF(C42="","",VLOOKUP(C42,県放送部員データ!$A$3:$F$305,5,0))</f>
        <v/>
      </c>
      <c r="I42" s="652" t="str">
        <f>IF($C42="","",VLOOKUP($C42,県放送部員データ!$A$3:$K$305,6,0))</f>
        <v/>
      </c>
      <c r="J42" s="652" t="str">
        <f>IF($C42="","",VLOOKUP($C42,県放送部員データ!$A$3:$K$305,7,0))</f>
        <v/>
      </c>
      <c r="K42" s="652" t="str">
        <f>IF($C42="","",VLOOKUP($C42,県放送部員データ!$A$3:$K$305,8,0))</f>
        <v/>
      </c>
      <c r="L42" s="644" t="str">
        <f>IF($C42="","",VLOOKUP($C42,県放送部員データ!$A$3:$K$305,9,0))</f>
        <v/>
      </c>
      <c r="M42" s="644" t="str">
        <f>IF($C42="","",VLOOKUP($C42,県放送部員データ!$A$3:$K$305,10,0))</f>
        <v/>
      </c>
      <c r="N42" s="644" t="str">
        <f>IF($C42="","",VLOOKUP($C42,県放送部員データ!$A$3:$K$305,11,0))</f>
        <v/>
      </c>
      <c r="O42" s="252"/>
    </row>
    <row r="43" spans="1:15" ht="15" customHeight="1">
      <c r="A43" s="252">
        <v>37</v>
      </c>
      <c r="B43" s="445"/>
      <c r="C43" s="447"/>
      <c r="D43" s="448" t="str">
        <f>IF((Ⅳ１!$K$10)="次に進む前に確認が必要です！","入力不可(前ページへ戻って確認！)",IF((Ⅳ１!$K$10)="OK！",IF(C43="", "", VLOOKUP(C43,県放送部員データ!$A$3:$F$305,3,0)),""))</f>
        <v>入力不可(前ページへ戻って確認！)</v>
      </c>
      <c r="E43" s="450" t="str">
        <f>IF(C43="","",VLOOKUP(C43,県放送部員データ!$A$3:$F$305,4,0))</f>
        <v/>
      </c>
      <c r="F43" s="407">
        <f t="shared" si="0"/>
        <v>0</v>
      </c>
      <c r="G43" s="432" t="str">
        <f>IF(C43="","",VLOOKUP(C43,県放送部員データ!$A$3:$F$305,5,0))</f>
        <v/>
      </c>
      <c r="I43" s="652" t="str">
        <f>IF($C43="","",VLOOKUP($C43,県放送部員データ!$A$3:$K$305,6,0))</f>
        <v/>
      </c>
      <c r="J43" s="652" t="str">
        <f>IF($C43="","",VLOOKUP($C43,県放送部員データ!$A$3:$K$305,7,0))</f>
        <v/>
      </c>
      <c r="K43" s="652" t="str">
        <f>IF($C43="","",VLOOKUP($C43,県放送部員データ!$A$3:$K$305,8,0))</f>
        <v/>
      </c>
      <c r="L43" s="644" t="str">
        <f>IF($C43="","",VLOOKUP($C43,県放送部員データ!$A$3:$K$305,9,0))</f>
        <v/>
      </c>
      <c r="M43" s="644" t="str">
        <f>IF($C43="","",VLOOKUP($C43,県放送部員データ!$A$3:$K$305,10,0))</f>
        <v/>
      </c>
      <c r="N43" s="644" t="str">
        <f>IF($C43="","",VLOOKUP($C43,県放送部員データ!$A$3:$K$305,11,0))</f>
        <v/>
      </c>
      <c r="O43" s="252"/>
    </row>
    <row r="44" spans="1:15" ht="15" customHeight="1">
      <c r="A44" s="252">
        <v>38</v>
      </c>
      <c r="B44" s="445"/>
      <c r="C44" s="447"/>
      <c r="D44" s="448" t="str">
        <f>IF((Ⅳ１!$K$10)="次に進む前に確認が必要です！","入力不可(前ページへ戻って確認！)",IF((Ⅳ１!$K$10)="OK！",IF(C44="", "", VLOOKUP(C44,県放送部員データ!$A$3:$F$305,3,0)),""))</f>
        <v>入力不可(前ページへ戻って確認！)</v>
      </c>
      <c r="E44" s="450" t="str">
        <f>IF(C44="","",VLOOKUP(C44,県放送部員データ!$A$3:$F$305,4,0))</f>
        <v/>
      </c>
      <c r="F44" s="407">
        <f t="shared" si="0"/>
        <v>0</v>
      </c>
      <c r="G44" s="432" t="str">
        <f>IF(C44="","",VLOOKUP(C44,県放送部員データ!$A$3:$F$305,5,0))</f>
        <v/>
      </c>
      <c r="I44" s="652" t="str">
        <f>IF($C44="","",VLOOKUP($C44,県放送部員データ!$A$3:$K$305,6,0))</f>
        <v/>
      </c>
      <c r="J44" s="652" t="str">
        <f>IF($C44="","",VLOOKUP($C44,県放送部員データ!$A$3:$K$305,7,0))</f>
        <v/>
      </c>
      <c r="K44" s="652" t="str">
        <f>IF($C44="","",VLOOKUP($C44,県放送部員データ!$A$3:$K$305,8,0))</f>
        <v/>
      </c>
      <c r="L44" s="644" t="str">
        <f>IF($C44="","",VLOOKUP($C44,県放送部員データ!$A$3:$K$305,9,0))</f>
        <v/>
      </c>
      <c r="M44" s="644" t="str">
        <f>IF($C44="","",VLOOKUP($C44,県放送部員データ!$A$3:$K$305,10,0))</f>
        <v/>
      </c>
      <c r="N44" s="644" t="str">
        <f>IF($C44="","",VLOOKUP($C44,県放送部員データ!$A$3:$K$305,11,0))</f>
        <v/>
      </c>
      <c r="O44" s="252"/>
    </row>
    <row r="45" spans="1:15" ht="15" customHeight="1">
      <c r="A45" s="252">
        <v>39</v>
      </c>
      <c r="B45" s="445"/>
      <c r="C45" s="447"/>
      <c r="D45" s="448" t="str">
        <f>IF((Ⅳ１!$K$10)="次に進む前に確認が必要です！","入力不可(前ページへ戻って確認！)",IF((Ⅳ１!$K$10)="OK！",IF(C45="", "", VLOOKUP(C45,県放送部員データ!$A$3:$F$305,3,0)),""))</f>
        <v>入力不可(前ページへ戻って確認！)</v>
      </c>
      <c r="E45" s="450" t="str">
        <f>IF(C45="","",VLOOKUP(C45,県放送部員データ!$A$3:$F$305,4,0))</f>
        <v/>
      </c>
      <c r="F45" s="407">
        <f t="shared" si="0"/>
        <v>0</v>
      </c>
      <c r="G45" s="432" t="str">
        <f>IF(C45="","",VLOOKUP(C45,県放送部員データ!$A$3:$F$305,5,0))</f>
        <v/>
      </c>
      <c r="I45" s="652" t="str">
        <f>IF($C45="","",VLOOKUP($C45,県放送部員データ!$A$3:$K$305,6,0))</f>
        <v/>
      </c>
      <c r="J45" s="652" t="str">
        <f>IF($C45="","",VLOOKUP($C45,県放送部員データ!$A$3:$K$305,7,0))</f>
        <v/>
      </c>
      <c r="K45" s="652" t="str">
        <f>IF($C45="","",VLOOKUP($C45,県放送部員データ!$A$3:$K$305,8,0))</f>
        <v/>
      </c>
      <c r="L45" s="644" t="str">
        <f>IF($C45="","",VLOOKUP($C45,県放送部員データ!$A$3:$K$305,9,0))</f>
        <v/>
      </c>
      <c r="M45" s="644" t="str">
        <f>IF($C45="","",VLOOKUP($C45,県放送部員データ!$A$3:$K$305,10,0))</f>
        <v/>
      </c>
      <c r="N45" s="644" t="str">
        <f>IF($C45="","",VLOOKUP($C45,県放送部員データ!$A$3:$K$305,11,0))</f>
        <v/>
      </c>
      <c r="O45" s="252"/>
    </row>
    <row r="46" spans="1:15" ht="15" customHeight="1">
      <c r="A46" s="252">
        <v>40</v>
      </c>
      <c r="B46" s="445"/>
      <c r="C46" s="447"/>
      <c r="D46" s="448" t="str">
        <f>IF((Ⅳ１!$K$10)="次に進む前に確認が必要です！","入力不可(前ページへ戻って確認！)",IF((Ⅳ１!$K$10)="OK！",IF(C46="", "", VLOOKUP(C46,県放送部員データ!$A$3:$F$305,3,0)),""))</f>
        <v>入力不可(前ページへ戻って確認！)</v>
      </c>
      <c r="E46" s="450" t="str">
        <f>IF(C46="","",VLOOKUP(C46,県放送部員データ!$A$3:$F$305,4,0))</f>
        <v/>
      </c>
      <c r="F46" s="407">
        <f t="shared" si="0"/>
        <v>0</v>
      </c>
      <c r="G46" s="432" t="str">
        <f>IF(C46="","",VLOOKUP(C46,県放送部員データ!$A$3:$F$305,5,0))</f>
        <v/>
      </c>
      <c r="I46" s="652" t="str">
        <f>IF($C46="","",VLOOKUP($C46,県放送部員データ!$A$3:$K$305,6,0))</f>
        <v/>
      </c>
      <c r="J46" s="652" t="str">
        <f>IF($C46="","",VLOOKUP($C46,県放送部員データ!$A$3:$K$305,7,0))</f>
        <v/>
      </c>
      <c r="K46" s="652" t="str">
        <f>IF($C46="","",VLOOKUP($C46,県放送部員データ!$A$3:$K$305,8,0))</f>
        <v/>
      </c>
      <c r="L46" s="644" t="str">
        <f>IF($C46="","",VLOOKUP($C46,県放送部員データ!$A$3:$K$305,9,0))</f>
        <v/>
      </c>
      <c r="M46" s="644" t="str">
        <f>IF($C46="","",VLOOKUP($C46,県放送部員データ!$A$3:$K$305,10,0))</f>
        <v/>
      </c>
      <c r="N46" s="644" t="str">
        <f>IF($C46="","",VLOOKUP($C46,県放送部員データ!$A$3:$K$305,11,0))</f>
        <v/>
      </c>
      <c r="O46" s="252"/>
    </row>
    <row r="47" spans="1:15" ht="15" customHeight="1">
      <c r="A47" s="252">
        <v>41</v>
      </c>
      <c r="B47" s="445"/>
      <c r="C47" s="447"/>
      <c r="D47" s="448" t="str">
        <f>IF((Ⅳ１!$K$10)="次に進む前に確認が必要です！","入力不可(前ページへ戻って確認！)",IF((Ⅳ１!$K$10)="OK！",IF(C47="", "", VLOOKUP(C47,県放送部員データ!$A$3:$F$305,3,0)),""))</f>
        <v>入力不可(前ページへ戻って確認！)</v>
      </c>
      <c r="E47" s="450" t="str">
        <f>IF(C47="","",VLOOKUP(C47,県放送部員データ!$A$3:$F$305,4,0))</f>
        <v/>
      </c>
      <c r="F47" s="407">
        <f t="shared" si="0"/>
        <v>0</v>
      </c>
      <c r="G47" s="432" t="str">
        <f>IF(C47="","",VLOOKUP(C47,県放送部員データ!$A$3:$F$305,5,0))</f>
        <v/>
      </c>
      <c r="I47" s="652" t="str">
        <f>IF($C47="","",VLOOKUP($C47,県放送部員データ!$A$3:$K$305,6,0))</f>
        <v/>
      </c>
      <c r="J47" s="652" t="str">
        <f>IF($C47="","",VLOOKUP($C47,県放送部員データ!$A$3:$K$305,7,0))</f>
        <v/>
      </c>
      <c r="K47" s="652" t="str">
        <f>IF($C47="","",VLOOKUP($C47,県放送部員データ!$A$3:$K$305,8,0))</f>
        <v/>
      </c>
      <c r="L47" s="644" t="str">
        <f>IF($C47="","",VLOOKUP($C47,県放送部員データ!$A$3:$K$305,9,0))</f>
        <v/>
      </c>
      <c r="M47" s="644" t="str">
        <f>IF($C47="","",VLOOKUP($C47,県放送部員データ!$A$3:$K$305,10,0))</f>
        <v/>
      </c>
      <c r="N47" s="644" t="str">
        <f>IF($C47="","",VLOOKUP($C47,県放送部員データ!$A$3:$K$305,11,0))</f>
        <v/>
      </c>
      <c r="O47" s="252"/>
    </row>
    <row r="48" spans="1:15" ht="15" customHeight="1">
      <c r="A48" s="252">
        <v>42</v>
      </c>
      <c r="B48" s="445"/>
      <c r="C48" s="447"/>
      <c r="D48" s="448" t="str">
        <f>IF((Ⅳ１!$K$10)="次に進む前に確認が必要です！","入力不可(前ページへ戻って確認！)",IF((Ⅳ１!$K$10)="OK！",IF(C48="", "", VLOOKUP(C48,県放送部員データ!$A$3:$F$305,3,0)),""))</f>
        <v>入力不可(前ページへ戻って確認！)</v>
      </c>
      <c r="E48" s="450" t="str">
        <f>IF(C48="","",VLOOKUP(C48,県放送部員データ!$A$3:$F$305,4,0))</f>
        <v/>
      </c>
      <c r="F48" s="407">
        <f t="shared" si="0"/>
        <v>0</v>
      </c>
      <c r="G48" s="432" t="str">
        <f>IF(C48="","",VLOOKUP(C48,県放送部員データ!$A$3:$F$305,5,0))</f>
        <v/>
      </c>
      <c r="I48" s="652" t="str">
        <f>IF($C48="","",VLOOKUP($C48,県放送部員データ!$A$3:$K$305,6,0))</f>
        <v/>
      </c>
      <c r="J48" s="652" t="str">
        <f>IF($C48="","",VLOOKUP($C48,県放送部員データ!$A$3:$K$305,7,0))</f>
        <v/>
      </c>
      <c r="K48" s="652" t="str">
        <f>IF($C48="","",VLOOKUP($C48,県放送部員データ!$A$3:$K$305,8,0))</f>
        <v/>
      </c>
      <c r="L48" s="644" t="str">
        <f>IF($C48="","",VLOOKUP($C48,県放送部員データ!$A$3:$K$305,9,0))</f>
        <v/>
      </c>
      <c r="M48" s="644" t="str">
        <f>IF($C48="","",VLOOKUP($C48,県放送部員データ!$A$3:$K$305,10,0))</f>
        <v/>
      </c>
      <c r="N48" s="644" t="str">
        <f>IF($C48="","",VLOOKUP($C48,県放送部員データ!$A$3:$K$305,11,0))</f>
        <v/>
      </c>
      <c r="O48" s="252"/>
    </row>
    <row r="49" spans="1:15" ht="15" customHeight="1">
      <c r="A49" s="252">
        <v>43</v>
      </c>
      <c r="B49" s="445"/>
      <c r="C49" s="447"/>
      <c r="D49" s="448" t="str">
        <f>IF((Ⅳ１!$K$10)="次に進む前に確認が必要です！","入力不可(前ページへ戻って確認！)",IF((Ⅳ１!$K$10)="OK！",IF(C49="", "", VLOOKUP(C49,県放送部員データ!$A$3:$F$305,3,0)),""))</f>
        <v>入力不可(前ページへ戻って確認！)</v>
      </c>
      <c r="E49" s="450" t="str">
        <f>IF(C49="","",VLOOKUP(C49,県放送部員データ!$A$3:$F$305,4,0))</f>
        <v/>
      </c>
      <c r="F49" s="407">
        <f t="shared" si="0"/>
        <v>0</v>
      </c>
      <c r="G49" s="432" t="str">
        <f>IF(C49="","",VLOOKUP(C49,県放送部員データ!$A$3:$F$305,5,0))</f>
        <v/>
      </c>
      <c r="I49" s="652" t="str">
        <f>IF($C49="","",VLOOKUP($C49,県放送部員データ!$A$3:$K$305,6,0))</f>
        <v/>
      </c>
      <c r="J49" s="652" t="str">
        <f>IF($C49="","",VLOOKUP($C49,県放送部員データ!$A$3:$K$305,7,0))</f>
        <v/>
      </c>
      <c r="K49" s="652" t="str">
        <f>IF($C49="","",VLOOKUP($C49,県放送部員データ!$A$3:$K$305,8,0))</f>
        <v/>
      </c>
      <c r="L49" s="644" t="str">
        <f>IF($C49="","",VLOOKUP($C49,県放送部員データ!$A$3:$K$305,9,0))</f>
        <v/>
      </c>
      <c r="M49" s="644" t="str">
        <f>IF($C49="","",VLOOKUP($C49,県放送部員データ!$A$3:$K$305,10,0))</f>
        <v/>
      </c>
      <c r="N49" s="644" t="str">
        <f>IF($C49="","",VLOOKUP($C49,県放送部員データ!$A$3:$K$305,11,0))</f>
        <v/>
      </c>
      <c r="O49" s="252"/>
    </row>
    <row r="50" spans="1:15" ht="15" customHeight="1">
      <c r="A50" s="252">
        <v>44</v>
      </c>
      <c r="B50" s="445"/>
      <c r="C50" s="447"/>
      <c r="D50" s="448" t="str">
        <f>IF((Ⅳ１!$K$10)="次に進む前に確認が必要です！","入力不可(前ページへ戻って確認！)",IF((Ⅳ１!$K$10)="OK！",IF(C50="", "", VLOOKUP(C50,県放送部員データ!$A$3:$F$305,3,0)),""))</f>
        <v>入力不可(前ページへ戻って確認！)</v>
      </c>
      <c r="E50" s="450" t="str">
        <f>IF(C50="","",VLOOKUP(C50,県放送部員データ!$A$3:$F$305,4,0))</f>
        <v/>
      </c>
      <c r="F50" s="407">
        <f t="shared" si="0"/>
        <v>0</v>
      </c>
      <c r="G50" s="432" t="str">
        <f>IF(C50="","",VLOOKUP(C50,県放送部員データ!$A$3:$F$305,5,0))</f>
        <v/>
      </c>
      <c r="I50" s="652" t="str">
        <f>IF($C50="","",VLOOKUP($C50,県放送部員データ!$A$3:$K$305,6,0))</f>
        <v/>
      </c>
      <c r="J50" s="652" t="str">
        <f>IF($C50="","",VLOOKUP($C50,県放送部員データ!$A$3:$K$305,7,0))</f>
        <v/>
      </c>
      <c r="K50" s="652" t="str">
        <f>IF($C50="","",VLOOKUP($C50,県放送部員データ!$A$3:$K$305,8,0))</f>
        <v/>
      </c>
      <c r="L50" s="644" t="str">
        <f>IF($C50="","",VLOOKUP($C50,県放送部員データ!$A$3:$K$305,9,0))</f>
        <v/>
      </c>
      <c r="M50" s="644" t="str">
        <f>IF($C50="","",VLOOKUP($C50,県放送部員データ!$A$3:$K$305,10,0))</f>
        <v/>
      </c>
      <c r="N50" s="644" t="str">
        <f>IF($C50="","",VLOOKUP($C50,県放送部員データ!$A$3:$K$305,11,0))</f>
        <v/>
      </c>
      <c r="O50" s="252"/>
    </row>
    <row r="51" spans="1:15" ht="15" customHeight="1">
      <c r="A51" s="252">
        <v>45</v>
      </c>
      <c r="B51" s="445"/>
      <c r="C51" s="447"/>
      <c r="D51" s="448" t="str">
        <f>IF((Ⅳ１!$K$10)="次に進む前に確認が必要です！","入力不可(前ページへ戻って確認！)",IF((Ⅳ１!$K$10)="OK！",IF(C51="", "", VLOOKUP(C51,県放送部員データ!$A$3:$F$305,3,0)),""))</f>
        <v>入力不可(前ページへ戻って確認！)</v>
      </c>
      <c r="E51" s="450" t="str">
        <f>IF(C51="","",VLOOKUP(C51,県放送部員データ!$A$3:$F$305,4,0))</f>
        <v/>
      </c>
      <c r="F51" s="407">
        <f t="shared" si="0"/>
        <v>0</v>
      </c>
      <c r="G51" s="432" t="str">
        <f>IF(C51="","",VLOOKUP(C51,県放送部員データ!$A$3:$F$305,5,0))</f>
        <v/>
      </c>
      <c r="I51" s="652" t="str">
        <f>IF($C51="","",VLOOKUP($C51,県放送部員データ!$A$3:$K$305,6,0))</f>
        <v/>
      </c>
      <c r="J51" s="652" t="str">
        <f>IF($C51="","",VLOOKUP($C51,県放送部員データ!$A$3:$K$305,7,0))</f>
        <v/>
      </c>
      <c r="K51" s="652" t="str">
        <f>IF($C51="","",VLOOKUP($C51,県放送部員データ!$A$3:$K$305,8,0))</f>
        <v/>
      </c>
      <c r="L51" s="644" t="str">
        <f>IF($C51="","",VLOOKUP($C51,県放送部員データ!$A$3:$K$305,9,0))</f>
        <v/>
      </c>
      <c r="M51" s="644" t="str">
        <f>IF($C51="","",VLOOKUP($C51,県放送部員データ!$A$3:$K$305,10,0))</f>
        <v/>
      </c>
      <c r="N51" s="644" t="str">
        <f>IF($C51="","",VLOOKUP($C51,県放送部員データ!$A$3:$K$305,11,0))</f>
        <v/>
      </c>
      <c r="O51" s="252"/>
    </row>
    <row r="52" spans="1:15" ht="15" customHeight="1">
      <c r="A52" s="252">
        <v>46</v>
      </c>
      <c r="B52" s="445"/>
      <c r="C52" s="447"/>
      <c r="D52" s="448" t="str">
        <f>IF((Ⅳ１!$K$10)="次に進む前に確認が必要です！","入力不可(前ページへ戻って確認！)",IF((Ⅳ１!$K$10)="OK！",IF(C52="", "", VLOOKUP(C52,県放送部員データ!$A$3:$F$305,3,0)),""))</f>
        <v>入力不可(前ページへ戻って確認！)</v>
      </c>
      <c r="E52" s="450" t="str">
        <f>IF(C52="","",VLOOKUP(C52,県放送部員データ!$A$3:$F$305,4,0))</f>
        <v/>
      </c>
      <c r="F52" s="407">
        <f t="shared" si="0"/>
        <v>0</v>
      </c>
      <c r="G52" s="432" t="str">
        <f>IF(C52="","",VLOOKUP(C52,県放送部員データ!$A$3:$F$305,5,0))</f>
        <v/>
      </c>
      <c r="I52" s="652" t="str">
        <f>IF($C52="","",VLOOKUP($C52,県放送部員データ!$A$3:$K$305,6,0))</f>
        <v/>
      </c>
      <c r="J52" s="652" t="str">
        <f>IF($C52="","",VLOOKUP($C52,県放送部員データ!$A$3:$K$305,7,0))</f>
        <v/>
      </c>
      <c r="K52" s="652" t="str">
        <f>IF($C52="","",VLOOKUP($C52,県放送部員データ!$A$3:$K$305,8,0))</f>
        <v/>
      </c>
      <c r="L52" s="644" t="str">
        <f>IF($C52="","",VLOOKUP($C52,県放送部員データ!$A$3:$K$305,9,0))</f>
        <v/>
      </c>
      <c r="M52" s="644" t="str">
        <f>IF($C52="","",VLOOKUP($C52,県放送部員データ!$A$3:$K$305,10,0))</f>
        <v/>
      </c>
      <c r="N52" s="644" t="str">
        <f>IF($C52="","",VLOOKUP($C52,県放送部員データ!$A$3:$K$305,11,0))</f>
        <v/>
      </c>
      <c r="O52" s="252"/>
    </row>
    <row r="53" spans="1:15" ht="15" customHeight="1">
      <c r="A53" s="252">
        <v>47</v>
      </c>
      <c r="B53" s="445"/>
      <c r="C53" s="447"/>
      <c r="D53" s="448" t="str">
        <f>IF((Ⅳ１!$K$10)="次に進む前に確認が必要です！","入力不可(前ページへ戻って確認！)",IF((Ⅳ１!$K$10)="OK！",IF(C53="", "", VLOOKUP(C53,県放送部員データ!$A$3:$F$305,3,0)),""))</f>
        <v>入力不可(前ページへ戻って確認！)</v>
      </c>
      <c r="E53" s="450" t="str">
        <f>IF(C53="","",VLOOKUP(C53,県放送部員データ!$A$3:$F$305,4,0))</f>
        <v/>
      </c>
      <c r="F53" s="407">
        <f t="shared" si="0"/>
        <v>0</v>
      </c>
      <c r="G53" s="432" t="str">
        <f>IF(C53="","",VLOOKUP(C53,県放送部員データ!$A$3:$F$305,5,0))</f>
        <v/>
      </c>
      <c r="I53" s="652" t="str">
        <f>IF($C53="","",VLOOKUP($C53,県放送部員データ!$A$3:$K$305,6,0))</f>
        <v/>
      </c>
      <c r="J53" s="652" t="str">
        <f>IF($C53="","",VLOOKUP($C53,県放送部員データ!$A$3:$K$305,7,0))</f>
        <v/>
      </c>
      <c r="K53" s="652" t="str">
        <f>IF($C53="","",VLOOKUP($C53,県放送部員データ!$A$3:$K$305,8,0))</f>
        <v/>
      </c>
      <c r="L53" s="644" t="str">
        <f>IF($C53="","",VLOOKUP($C53,県放送部員データ!$A$3:$K$305,9,0))</f>
        <v/>
      </c>
      <c r="M53" s="644" t="str">
        <f>IF($C53="","",VLOOKUP($C53,県放送部員データ!$A$3:$K$305,10,0))</f>
        <v/>
      </c>
      <c r="N53" s="644" t="str">
        <f>IF($C53="","",VLOOKUP($C53,県放送部員データ!$A$3:$K$305,11,0))</f>
        <v/>
      </c>
      <c r="O53" s="252"/>
    </row>
    <row r="54" spans="1:15" ht="15" customHeight="1">
      <c r="A54" s="252">
        <v>48</v>
      </c>
      <c r="B54" s="445"/>
      <c r="C54" s="447"/>
      <c r="D54" s="448" t="str">
        <f>IF((Ⅳ１!$K$10)="次に進む前に確認が必要です！","入力不可(前ページへ戻って確認！)",IF((Ⅳ１!$K$10)="OK！",IF(C54="", "", VLOOKUP(C54,県放送部員データ!$A$3:$F$305,3,0)),""))</f>
        <v>入力不可(前ページへ戻って確認！)</v>
      </c>
      <c r="E54" s="450" t="str">
        <f>IF(C54="","",VLOOKUP(C54,県放送部員データ!$A$3:$F$305,4,0))</f>
        <v/>
      </c>
      <c r="F54" s="407">
        <f t="shared" si="0"/>
        <v>0</v>
      </c>
      <c r="G54" s="432" t="str">
        <f>IF(C54="","",VLOOKUP(C54,県放送部員データ!$A$3:$F$305,5,0))</f>
        <v/>
      </c>
      <c r="I54" s="652" t="str">
        <f>IF($C54="","",VLOOKUP($C54,県放送部員データ!$A$3:$K$305,6,0))</f>
        <v/>
      </c>
      <c r="J54" s="652" t="str">
        <f>IF($C54="","",VLOOKUP($C54,県放送部員データ!$A$3:$K$305,7,0))</f>
        <v/>
      </c>
      <c r="K54" s="652" t="str">
        <f>IF($C54="","",VLOOKUP($C54,県放送部員データ!$A$3:$K$305,8,0))</f>
        <v/>
      </c>
      <c r="L54" s="644" t="str">
        <f>IF($C54="","",VLOOKUP($C54,県放送部員データ!$A$3:$K$305,9,0))</f>
        <v/>
      </c>
      <c r="M54" s="644" t="str">
        <f>IF($C54="","",VLOOKUP($C54,県放送部員データ!$A$3:$K$305,10,0))</f>
        <v/>
      </c>
      <c r="N54" s="644" t="str">
        <f>IF($C54="","",VLOOKUP($C54,県放送部員データ!$A$3:$K$305,11,0))</f>
        <v/>
      </c>
      <c r="O54" s="252"/>
    </row>
    <row r="55" spans="1:15" ht="15" customHeight="1">
      <c r="A55" s="252">
        <v>49</v>
      </c>
      <c r="B55" s="445"/>
      <c r="C55" s="447"/>
      <c r="D55" s="448" t="str">
        <f>IF((Ⅳ１!$K$10)="次に進む前に確認が必要です！","入力不可(前ページへ戻って確認！)",IF((Ⅳ１!$K$10)="OK！",IF(C55="", "", VLOOKUP(C55,県放送部員データ!$A$3:$F$305,3,0)),""))</f>
        <v>入力不可(前ページへ戻って確認！)</v>
      </c>
      <c r="E55" s="450" t="str">
        <f>IF(C55="","",VLOOKUP(C55,県放送部員データ!$A$3:$F$305,4,0))</f>
        <v/>
      </c>
      <c r="F55" s="407">
        <f t="shared" si="0"/>
        <v>0</v>
      </c>
      <c r="G55" s="432" t="str">
        <f>IF(C55="","",VLOOKUP(C55,県放送部員データ!$A$3:$F$305,5,0))</f>
        <v/>
      </c>
      <c r="I55" s="652" t="str">
        <f>IF($C55="","",VLOOKUP($C55,県放送部員データ!$A$3:$K$305,6,0))</f>
        <v/>
      </c>
      <c r="J55" s="652" t="str">
        <f>IF($C55="","",VLOOKUP($C55,県放送部員データ!$A$3:$K$305,7,0))</f>
        <v/>
      </c>
      <c r="K55" s="652" t="str">
        <f>IF($C55="","",VLOOKUP($C55,県放送部員データ!$A$3:$K$305,8,0))</f>
        <v/>
      </c>
      <c r="L55" s="644" t="str">
        <f>IF($C55="","",VLOOKUP($C55,県放送部員データ!$A$3:$K$305,9,0))</f>
        <v/>
      </c>
      <c r="M55" s="644" t="str">
        <f>IF($C55="","",VLOOKUP($C55,県放送部員データ!$A$3:$K$305,10,0))</f>
        <v/>
      </c>
      <c r="N55" s="644" t="str">
        <f>IF($C55="","",VLOOKUP($C55,県放送部員データ!$A$3:$K$305,11,0))</f>
        <v/>
      </c>
      <c r="O55" s="252"/>
    </row>
    <row r="56" spans="1:15" ht="15" customHeight="1">
      <c r="A56" s="252">
        <v>50</v>
      </c>
      <c r="B56" s="445"/>
      <c r="C56" s="447"/>
      <c r="D56" s="448" t="str">
        <f>IF((Ⅳ１!$K$10)="次に進む前に確認が必要です！","入力不可(前ページへ戻って確認！)",IF((Ⅳ１!$K$10)="OK！",IF(C56="", "", VLOOKUP(C56,県放送部員データ!$A$3:$F$305,3,0)),""))</f>
        <v>入力不可(前ページへ戻って確認！)</v>
      </c>
      <c r="E56" s="450" t="str">
        <f>IF(C56="","",VLOOKUP(C56,県放送部員データ!$A$3:$F$305,4,0))</f>
        <v/>
      </c>
      <c r="F56" s="407">
        <f t="shared" si="0"/>
        <v>0</v>
      </c>
      <c r="G56" s="432" t="str">
        <f>IF(C56="","",VLOOKUP(C56,県放送部員データ!$A$3:$F$305,5,0))</f>
        <v/>
      </c>
      <c r="I56" s="652" t="str">
        <f>IF($C56="","",VLOOKUP($C56,県放送部員データ!$A$3:$K$305,6,0))</f>
        <v/>
      </c>
      <c r="J56" s="652" t="str">
        <f>IF($C56="","",VLOOKUP($C56,県放送部員データ!$A$3:$K$305,7,0))</f>
        <v/>
      </c>
      <c r="K56" s="652" t="str">
        <f>IF($C56="","",VLOOKUP($C56,県放送部員データ!$A$3:$K$305,8,0))</f>
        <v/>
      </c>
      <c r="L56" s="644" t="str">
        <f>IF($C56="","",VLOOKUP($C56,県放送部員データ!$A$3:$K$305,9,0))</f>
        <v/>
      </c>
      <c r="M56" s="644" t="str">
        <f>IF($C56="","",VLOOKUP($C56,県放送部員データ!$A$3:$K$305,10,0))</f>
        <v/>
      </c>
      <c r="N56" s="644" t="str">
        <f>IF($C56="","",VLOOKUP($C56,県放送部員データ!$A$3:$K$305,11,0))</f>
        <v/>
      </c>
      <c r="O56" s="252"/>
    </row>
    <row r="57" spans="1:15" ht="15" customHeight="1">
      <c r="A57" s="252">
        <v>51</v>
      </c>
      <c r="B57" s="445"/>
      <c r="C57" s="447"/>
      <c r="D57" s="448" t="str">
        <f>IF((Ⅳ１!$K$10)="次に進む前に確認が必要です！","入力不可(前ページへ戻って確認！)",IF((Ⅳ１!$K$10)="OK！",IF(C57="", "", VLOOKUP(C57,県放送部員データ!$A$3:$F$305,3,0)),""))</f>
        <v>入力不可(前ページへ戻って確認！)</v>
      </c>
      <c r="E57" s="450" t="str">
        <f>IF(C57="","",VLOOKUP(C57,県放送部員データ!$A$3:$F$305,4,0))</f>
        <v/>
      </c>
      <c r="F57" s="407">
        <f t="shared" si="0"/>
        <v>0</v>
      </c>
      <c r="G57" s="432" t="str">
        <f>IF(C57="","",VLOOKUP(C57,県放送部員データ!$A$3:$F$305,5,0))</f>
        <v/>
      </c>
      <c r="I57" s="652" t="str">
        <f>IF($C57="","",VLOOKUP($C57,県放送部員データ!$A$3:$K$305,6,0))</f>
        <v/>
      </c>
      <c r="J57" s="652" t="str">
        <f>IF($C57="","",VLOOKUP($C57,県放送部員データ!$A$3:$K$305,7,0))</f>
        <v/>
      </c>
      <c r="K57" s="652" t="str">
        <f>IF($C57="","",VLOOKUP($C57,県放送部員データ!$A$3:$K$305,8,0))</f>
        <v/>
      </c>
      <c r="L57" s="644" t="str">
        <f>IF($C57="","",VLOOKUP($C57,県放送部員データ!$A$3:$K$305,9,0))</f>
        <v/>
      </c>
      <c r="M57" s="644" t="str">
        <f>IF($C57="","",VLOOKUP($C57,県放送部員データ!$A$3:$K$305,10,0))</f>
        <v/>
      </c>
      <c r="N57" s="644" t="str">
        <f>IF($C57="","",VLOOKUP($C57,県放送部員データ!$A$3:$K$305,11,0))</f>
        <v/>
      </c>
      <c r="O57" s="252"/>
    </row>
    <row r="58" spans="1:15" ht="15" customHeight="1">
      <c r="A58" s="252">
        <v>52</v>
      </c>
      <c r="B58" s="445"/>
      <c r="C58" s="447"/>
      <c r="D58" s="448" t="str">
        <f>IF((Ⅳ１!$K$10)="次に進む前に確認が必要です！","入力不可(前ページへ戻って確認！)",IF((Ⅳ１!$K$10)="OK！",IF(C58="", "", VLOOKUP(C58,県放送部員データ!$A$3:$F$305,3,0)),""))</f>
        <v>入力不可(前ページへ戻って確認！)</v>
      </c>
      <c r="E58" s="450" t="str">
        <f>IF(C58="","",VLOOKUP(C58,県放送部員データ!$A$3:$F$305,4,0))</f>
        <v/>
      </c>
      <c r="F58" s="407">
        <f t="shared" si="0"/>
        <v>0</v>
      </c>
      <c r="G58" s="432" t="str">
        <f>IF(C58="","",VLOOKUP(C58,県放送部員データ!$A$3:$F$305,5,0))</f>
        <v/>
      </c>
      <c r="I58" s="652" t="str">
        <f>IF($C58="","",VLOOKUP($C58,県放送部員データ!$A$3:$K$305,6,0))</f>
        <v/>
      </c>
      <c r="J58" s="652" t="str">
        <f>IF($C58="","",VLOOKUP($C58,県放送部員データ!$A$3:$K$305,7,0))</f>
        <v/>
      </c>
      <c r="K58" s="652" t="str">
        <f>IF($C58="","",VLOOKUP($C58,県放送部員データ!$A$3:$K$305,8,0))</f>
        <v/>
      </c>
      <c r="L58" s="644" t="str">
        <f>IF($C58="","",VLOOKUP($C58,県放送部員データ!$A$3:$K$305,9,0))</f>
        <v/>
      </c>
      <c r="M58" s="644" t="str">
        <f>IF($C58="","",VLOOKUP($C58,県放送部員データ!$A$3:$K$305,10,0))</f>
        <v/>
      </c>
      <c r="N58" s="644" t="str">
        <f>IF($C58="","",VLOOKUP($C58,県放送部員データ!$A$3:$K$305,11,0))</f>
        <v/>
      </c>
      <c r="O58" s="252"/>
    </row>
    <row r="59" spans="1:15" ht="15" customHeight="1">
      <c r="A59" s="252">
        <v>53</v>
      </c>
      <c r="B59" s="445"/>
      <c r="C59" s="447"/>
      <c r="D59" s="448" t="str">
        <f>IF((Ⅳ１!$K$10)="次に進む前に確認が必要です！","入力不可(前ページへ戻って確認！)",IF((Ⅳ１!$K$10)="OK！",IF(C59="", "", VLOOKUP(C59,県放送部員データ!$A$3:$F$305,3,0)),""))</f>
        <v>入力不可(前ページへ戻って確認！)</v>
      </c>
      <c r="E59" s="450" t="str">
        <f>IF(C59="","",VLOOKUP(C59,県放送部員データ!$A$3:$F$305,4,0))</f>
        <v/>
      </c>
      <c r="F59" s="407">
        <f t="shared" si="0"/>
        <v>0</v>
      </c>
      <c r="G59" s="432" t="str">
        <f>IF(C59="","",VLOOKUP(C59,県放送部員データ!$A$3:$F$305,5,0))</f>
        <v/>
      </c>
      <c r="I59" s="652" t="str">
        <f>IF($C59="","",VLOOKUP($C59,県放送部員データ!$A$3:$K$305,6,0))</f>
        <v/>
      </c>
      <c r="J59" s="652" t="str">
        <f>IF($C59="","",VLOOKUP($C59,県放送部員データ!$A$3:$K$305,7,0))</f>
        <v/>
      </c>
      <c r="K59" s="652" t="str">
        <f>IF($C59="","",VLOOKUP($C59,県放送部員データ!$A$3:$K$305,8,0))</f>
        <v/>
      </c>
      <c r="L59" s="644" t="str">
        <f>IF($C59="","",VLOOKUP($C59,県放送部員データ!$A$3:$K$305,9,0))</f>
        <v/>
      </c>
      <c r="M59" s="644" t="str">
        <f>IF($C59="","",VLOOKUP($C59,県放送部員データ!$A$3:$K$305,10,0))</f>
        <v/>
      </c>
      <c r="N59" s="644" t="str">
        <f>IF($C59="","",VLOOKUP($C59,県放送部員データ!$A$3:$K$305,11,0))</f>
        <v/>
      </c>
      <c r="O59" s="252"/>
    </row>
    <row r="60" spans="1:15" ht="15" customHeight="1">
      <c r="A60" s="252">
        <v>54</v>
      </c>
      <c r="B60" s="445"/>
      <c r="C60" s="447"/>
      <c r="D60" s="448" t="str">
        <f>IF((Ⅳ１!$K$10)="次に進む前に確認が必要です！","入力不可(前ページへ戻って確認！)",IF((Ⅳ１!$K$10)="OK！",IF(C60="", "", VLOOKUP(C60,県放送部員データ!$A$3:$F$305,3,0)),""))</f>
        <v>入力不可(前ページへ戻って確認！)</v>
      </c>
      <c r="E60" s="450" t="str">
        <f>IF(C60="","",VLOOKUP(C60,県放送部員データ!$A$3:$F$305,4,0))</f>
        <v/>
      </c>
      <c r="F60" s="407">
        <f t="shared" si="0"/>
        <v>0</v>
      </c>
      <c r="G60" s="432" t="str">
        <f>IF(C60="","",VLOOKUP(C60,県放送部員データ!$A$3:$F$305,5,0))</f>
        <v/>
      </c>
      <c r="I60" s="652" t="str">
        <f>IF($C60="","",VLOOKUP($C60,県放送部員データ!$A$3:$K$305,6,0))</f>
        <v/>
      </c>
      <c r="J60" s="652" t="str">
        <f>IF($C60="","",VLOOKUP($C60,県放送部員データ!$A$3:$K$305,7,0))</f>
        <v/>
      </c>
      <c r="K60" s="652" t="str">
        <f>IF($C60="","",VLOOKUP($C60,県放送部員データ!$A$3:$K$305,8,0))</f>
        <v/>
      </c>
      <c r="L60" s="644" t="str">
        <f>IF($C60="","",VLOOKUP($C60,県放送部員データ!$A$3:$K$305,9,0))</f>
        <v/>
      </c>
      <c r="M60" s="644" t="str">
        <f>IF($C60="","",VLOOKUP($C60,県放送部員データ!$A$3:$K$305,10,0))</f>
        <v/>
      </c>
      <c r="N60" s="644" t="str">
        <f>IF($C60="","",VLOOKUP($C60,県放送部員データ!$A$3:$K$305,11,0))</f>
        <v/>
      </c>
      <c r="O60" s="252"/>
    </row>
    <row r="61" spans="1:15" ht="15" customHeight="1">
      <c r="A61" s="252">
        <v>55</v>
      </c>
      <c r="B61" s="445"/>
      <c r="C61" s="447"/>
      <c r="D61" s="448" t="str">
        <f>IF((Ⅳ１!$K$10)="次に進む前に確認が必要です！","入力不可(前ページへ戻って確認！)",IF((Ⅳ１!$K$10)="OK！",IF(C61="", "", VLOOKUP(C61,県放送部員データ!$A$3:$F$305,3,0)),""))</f>
        <v>入力不可(前ページへ戻って確認！)</v>
      </c>
      <c r="E61" s="450" t="str">
        <f>IF(C61="","",VLOOKUP(C61,県放送部員データ!$A$3:$F$305,4,0))</f>
        <v/>
      </c>
      <c r="F61" s="407">
        <f t="shared" si="0"/>
        <v>0</v>
      </c>
      <c r="G61" s="432" t="str">
        <f>IF(C61="","",VLOOKUP(C61,県放送部員データ!$A$3:$F$305,5,0))</f>
        <v/>
      </c>
      <c r="I61" s="652" t="str">
        <f>IF($C61="","",VLOOKUP($C61,県放送部員データ!$A$3:$K$305,6,0))</f>
        <v/>
      </c>
      <c r="J61" s="652" t="str">
        <f>IF($C61="","",VLOOKUP($C61,県放送部員データ!$A$3:$K$305,7,0))</f>
        <v/>
      </c>
      <c r="K61" s="652" t="str">
        <f>IF($C61="","",VLOOKUP($C61,県放送部員データ!$A$3:$K$305,8,0))</f>
        <v/>
      </c>
      <c r="L61" s="644" t="str">
        <f>IF($C61="","",VLOOKUP($C61,県放送部員データ!$A$3:$K$305,9,0))</f>
        <v/>
      </c>
      <c r="M61" s="644" t="str">
        <f>IF($C61="","",VLOOKUP($C61,県放送部員データ!$A$3:$K$305,10,0))</f>
        <v/>
      </c>
      <c r="N61" s="644" t="str">
        <f>IF($C61="","",VLOOKUP($C61,県放送部員データ!$A$3:$K$305,11,0))</f>
        <v/>
      </c>
      <c r="O61" s="252"/>
    </row>
    <row r="62" spans="1:15" ht="15" customHeight="1">
      <c r="A62" s="252">
        <v>56</v>
      </c>
      <c r="B62" s="445"/>
      <c r="C62" s="447"/>
      <c r="D62" s="448" t="str">
        <f>IF((Ⅳ１!$K$10)="次に進む前に確認が必要です！","入力不可(前ページへ戻って確認！)",IF((Ⅳ１!$K$10)="OK！",IF(C62="", "", VLOOKUP(C62,県放送部員データ!$A$3:$F$305,3,0)),""))</f>
        <v>入力不可(前ページへ戻って確認！)</v>
      </c>
      <c r="E62" s="450" t="str">
        <f>IF(C62="","",VLOOKUP(C62,県放送部員データ!$A$3:$F$305,4,0))</f>
        <v/>
      </c>
      <c r="F62" s="407">
        <f t="shared" si="0"/>
        <v>0</v>
      </c>
      <c r="G62" s="432" t="str">
        <f>IF(C62="","",VLOOKUP(C62,県放送部員データ!$A$3:$F$305,5,0))</f>
        <v/>
      </c>
      <c r="I62" s="652" t="str">
        <f>IF($C62="","",VLOOKUP($C62,県放送部員データ!$A$3:$K$305,6,0))</f>
        <v/>
      </c>
      <c r="J62" s="652" t="str">
        <f>IF($C62="","",VLOOKUP($C62,県放送部員データ!$A$3:$K$305,7,0))</f>
        <v/>
      </c>
      <c r="K62" s="652" t="str">
        <f>IF($C62="","",VLOOKUP($C62,県放送部員データ!$A$3:$K$305,8,0))</f>
        <v/>
      </c>
      <c r="L62" s="644" t="str">
        <f>IF($C62="","",VLOOKUP($C62,県放送部員データ!$A$3:$K$305,9,0))</f>
        <v/>
      </c>
      <c r="M62" s="644" t="str">
        <f>IF($C62="","",VLOOKUP($C62,県放送部員データ!$A$3:$K$305,10,0))</f>
        <v/>
      </c>
      <c r="N62" s="644" t="str">
        <f>IF($C62="","",VLOOKUP($C62,県放送部員データ!$A$3:$K$305,11,0))</f>
        <v/>
      </c>
      <c r="O62" s="252"/>
    </row>
    <row r="63" spans="1:15" ht="15" customHeight="1">
      <c r="A63" s="252">
        <v>57</v>
      </c>
      <c r="B63" s="445"/>
      <c r="C63" s="447"/>
      <c r="D63" s="448" t="str">
        <f>IF((Ⅳ１!$K$10)="次に進む前に確認が必要です！","入力不可(前ページへ戻って確認！)",IF((Ⅳ１!$K$10)="OK！",IF(C63="", "", VLOOKUP(C63,県放送部員データ!$A$3:$F$305,3,0)),""))</f>
        <v>入力不可(前ページへ戻って確認！)</v>
      </c>
      <c r="E63" s="450" t="str">
        <f>IF(C63="","",VLOOKUP(C63,県放送部員データ!$A$3:$F$305,4,0))</f>
        <v/>
      </c>
      <c r="F63" s="407">
        <f t="shared" si="0"/>
        <v>0</v>
      </c>
      <c r="G63" s="432" t="str">
        <f>IF(C63="","",VLOOKUP(C63,県放送部員データ!$A$3:$F$305,5,0))</f>
        <v/>
      </c>
      <c r="I63" s="652" t="str">
        <f>IF($C63="","",VLOOKUP($C63,県放送部員データ!$A$3:$K$305,6,0))</f>
        <v/>
      </c>
      <c r="J63" s="652" t="str">
        <f>IF($C63="","",VLOOKUP($C63,県放送部員データ!$A$3:$K$305,7,0))</f>
        <v/>
      </c>
      <c r="K63" s="652" t="str">
        <f>IF($C63="","",VLOOKUP($C63,県放送部員データ!$A$3:$K$305,8,0))</f>
        <v/>
      </c>
      <c r="L63" s="644" t="str">
        <f>IF($C63="","",VLOOKUP($C63,県放送部員データ!$A$3:$K$305,9,0))</f>
        <v/>
      </c>
      <c r="M63" s="644" t="str">
        <f>IF($C63="","",VLOOKUP($C63,県放送部員データ!$A$3:$K$305,10,0))</f>
        <v/>
      </c>
      <c r="N63" s="644" t="str">
        <f>IF($C63="","",VLOOKUP($C63,県放送部員データ!$A$3:$K$305,11,0))</f>
        <v/>
      </c>
      <c r="O63" s="252"/>
    </row>
    <row r="64" spans="1:15" ht="15" customHeight="1">
      <c r="A64" s="252">
        <v>58</v>
      </c>
      <c r="B64" s="445"/>
      <c r="C64" s="447"/>
      <c r="D64" s="448" t="str">
        <f>IF((Ⅳ１!$K$10)="次に進む前に確認が必要です！","入力不可(前ページへ戻って確認！)",IF((Ⅳ１!$K$10)="OK！",IF(C64="", "", VLOOKUP(C64,県放送部員データ!$A$3:$F$305,3,0)),""))</f>
        <v>入力不可(前ページへ戻って確認！)</v>
      </c>
      <c r="E64" s="450" t="str">
        <f>IF(C64="","",VLOOKUP(C64,県放送部員データ!$A$3:$F$305,4,0))</f>
        <v/>
      </c>
      <c r="F64" s="407">
        <f t="shared" si="0"/>
        <v>0</v>
      </c>
      <c r="G64" s="432" t="str">
        <f>IF(C64="","",VLOOKUP(C64,県放送部員データ!$A$3:$F$305,5,0))</f>
        <v/>
      </c>
      <c r="I64" s="652" t="str">
        <f>IF($C64="","",VLOOKUP($C64,県放送部員データ!$A$3:$K$305,6,0))</f>
        <v/>
      </c>
      <c r="J64" s="652" t="str">
        <f>IF($C64="","",VLOOKUP($C64,県放送部員データ!$A$3:$K$305,7,0))</f>
        <v/>
      </c>
      <c r="K64" s="652" t="str">
        <f>IF($C64="","",VLOOKUP($C64,県放送部員データ!$A$3:$K$305,8,0))</f>
        <v/>
      </c>
      <c r="L64" s="644" t="str">
        <f>IF($C64="","",VLOOKUP($C64,県放送部員データ!$A$3:$K$305,9,0))</f>
        <v/>
      </c>
      <c r="M64" s="644" t="str">
        <f>IF($C64="","",VLOOKUP($C64,県放送部員データ!$A$3:$K$305,10,0))</f>
        <v/>
      </c>
      <c r="N64" s="644" t="str">
        <f>IF($C64="","",VLOOKUP($C64,県放送部員データ!$A$3:$K$305,11,0))</f>
        <v/>
      </c>
      <c r="O64" s="252"/>
    </row>
    <row r="65" spans="1:15" ht="15" customHeight="1">
      <c r="A65" s="252">
        <v>59</v>
      </c>
      <c r="B65" s="445"/>
      <c r="C65" s="447"/>
      <c r="D65" s="448" t="str">
        <f>IF((Ⅳ１!$K$10)="次に進む前に確認が必要です！","入力不可(前ページへ戻って確認！)",IF((Ⅳ１!$K$10)="OK！",IF(C65="", "", VLOOKUP(C65,県放送部員データ!$A$3:$F$305,3,0)),""))</f>
        <v>入力不可(前ページへ戻って確認！)</v>
      </c>
      <c r="E65" s="450" t="str">
        <f>IF(C65="","",VLOOKUP(C65,県放送部員データ!$A$3:$F$305,4,0))</f>
        <v/>
      </c>
      <c r="F65" s="407">
        <f t="shared" si="0"/>
        <v>0</v>
      </c>
      <c r="G65" s="432" t="str">
        <f>IF(C65="","",VLOOKUP(C65,県放送部員データ!$A$3:$F$305,5,0))</f>
        <v/>
      </c>
      <c r="I65" s="652" t="str">
        <f>IF($C65="","",VLOOKUP($C65,県放送部員データ!$A$3:$K$305,6,0))</f>
        <v/>
      </c>
      <c r="J65" s="652" t="str">
        <f>IF($C65="","",VLOOKUP($C65,県放送部員データ!$A$3:$K$305,7,0))</f>
        <v/>
      </c>
      <c r="K65" s="652" t="str">
        <f>IF($C65="","",VLOOKUP($C65,県放送部員データ!$A$3:$K$305,8,0))</f>
        <v/>
      </c>
      <c r="L65" s="644" t="str">
        <f>IF($C65="","",VLOOKUP($C65,県放送部員データ!$A$3:$K$305,9,0))</f>
        <v/>
      </c>
      <c r="M65" s="644" t="str">
        <f>IF($C65="","",VLOOKUP($C65,県放送部員データ!$A$3:$K$305,10,0))</f>
        <v/>
      </c>
      <c r="N65" s="644" t="str">
        <f>IF($C65="","",VLOOKUP($C65,県放送部員データ!$A$3:$K$305,11,0))</f>
        <v/>
      </c>
      <c r="O65" s="252"/>
    </row>
    <row r="66" spans="1:15" ht="15" customHeight="1" thickBot="1">
      <c r="A66" s="252">
        <v>60</v>
      </c>
      <c r="B66" s="445"/>
      <c r="C66" s="447"/>
      <c r="D66" s="448" t="str">
        <f>IF((Ⅳ１!$K$10)="次に進む前に確認が必要です！","入力不可(前ページへ戻って確認！)",IF((Ⅳ１!$K$10)="OK！",IF(C66="", "", VLOOKUP(C66,県放送部員データ!$A$3:$F$305,3,0)),""))</f>
        <v>入力不可(前ページへ戻って確認！)</v>
      </c>
      <c r="E66" s="451" t="str">
        <f>IF(C66="","",VLOOKUP(C66,県放送部員データ!$A$3:$F$305,4,0))</f>
        <v/>
      </c>
      <c r="F66" s="407">
        <f t="shared" si="0"/>
        <v>0</v>
      </c>
      <c r="G66" s="432" t="str">
        <f>IF(C66="","",VLOOKUP(C66,県放送部員データ!$A$3:$F$305,5,0))</f>
        <v/>
      </c>
      <c r="I66" s="652" t="str">
        <f>IF($C66="","",VLOOKUP($C66,県放送部員データ!$A$3:$K$305,6,0))</f>
        <v/>
      </c>
      <c r="J66" s="652" t="str">
        <f>IF($C66="","",VLOOKUP($C66,県放送部員データ!$A$3:$K$305,7,0))</f>
        <v/>
      </c>
      <c r="K66" s="652" t="str">
        <f>IF($C66="","",VLOOKUP($C66,県放送部員データ!$A$3:$K$305,8,0))</f>
        <v/>
      </c>
      <c r="L66" s="644" t="str">
        <f>IF($C66="","",VLOOKUP($C66,県放送部員データ!$A$3:$K$305,9,0))</f>
        <v/>
      </c>
      <c r="M66" s="644" t="str">
        <f>IF($C66="","",VLOOKUP($C66,県放送部員データ!$A$3:$K$305,10,0))</f>
        <v/>
      </c>
      <c r="N66" s="644" t="str">
        <f>IF($C66="","",VLOOKUP($C66,県放送部員データ!$A$3:$K$305,11,0))</f>
        <v/>
      </c>
      <c r="O66" s="252"/>
    </row>
    <row r="67" spans="1:15" ht="15.75">
      <c r="A67" s="252"/>
      <c r="B67" s="252"/>
      <c r="C67" s="252"/>
      <c r="D67" s="252"/>
      <c r="E67" s="252"/>
      <c r="F67" s="252"/>
      <c r="G67" s="252"/>
      <c r="I67" s="373"/>
      <c r="J67" s="374"/>
      <c r="K67" s="374"/>
      <c r="L67" s="642"/>
      <c r="M67" s="642"/>
      <c r="N67" s="642"/>
      <c r="O67" s="252"/>
    </row>
    <row r="68" spans="1:15" ht="15.75">
      <c r="A68" s="252"/>
      <c r="B68" s="252"/>
      <c r="C68" s="252"/>
      <c r="D68" s="252"/>
      <c r="E68" s="252"/>
      <c r="F68" s="252"/>
      <c r="G68" s="252"/>
      <c r="I68" s="373"/>
      <c r="J68" s="374"/>
      <c r="K68" s="374"/>
      <c r="L68" s="642"/>
      <c r="M68" s="642"/>
      <c r="N68" s="642"/>
      <c r="O68" s="252"/>
    </row>
    <row r="69" spans="1:15" ht="15.75">
      <c r="A69" s="252"/>
      <c r="B69" s="252"/>
      <c r="C69" s="252"/>
      <c r="D69" s="252"/>
      <c r="E69" s="252"/>
      <c r="F69" s="252"/>
      <c r="G69" s="252"/>
      <c r="I69" s="373"/>
      <c r="J69" s="379"/>
      <c r="K69" s="379"/>
      <c r="L69" s="645"/>
      <c r="M69" s="642"/>
      <c r="N69" s="642"/>
      <c r="O69" s="252"/>
    </row>
    <row r="70" spans="1:15" ht="15.75">
      <c r="J70" s="380"/>
      <c r="K70" s="380"/>
      <c r="L70" s="647"/>
      <c r="M70" s="643"/>
      <c r="N70" s="643"/>
      <c r="O70" s="2"/>
    </row>
    <row r="71" spans="1:15" ht="15.75">
      <c r="J71" s="380"/>
      <c r="K71" s="380"/>
      <c r="L71" s="647"/>
      <c r="M71" s="643"/>
      <c r="N71" s="643"/>
      <c r="O71" s="2"/>
    </row>
    <row r="72" spans="1:15" ht="15.75">
      <c r="J72" s="380"/>
      <c r="K72" s="380"/>
      <c r="L72" s="647"/>
      <c r="M72" s="643"/>
      <c r="N72" s="643"/>
      <c r="O72" s="2"/>
    </row>
    <row r="73" spans="1:15" ht="15.75">
      <c r="J73" s="380"/>
      <c r="K73" s="380"/>
      <c r="L73" s="647"/>
      <c r="M73" s="643"/>
      <c r="N73" s="643"/>
      <c r="O73" s="2"/>
    </row>
    <row r="74" spans="1:15" ht="15.75">
      <c r="J74" s="380"/>
      <c r="K74" s="380"/>
      <c r="L74" s="647"/>
      <c r="M74" s="643"/>
      <c r="N74" s="643"/>
      <c r="O74" s="2"/>
    </row>
    <row r="75" spans="1:15" ht="15.75">
      <c r="J75" s="380"/>
      <c r="K75" s="380"/>
      <c r="L75" s="647"/>
      <c r="M75" s="643"/>
      <c r="N75" s="643"/>
      <c r="O75" s="2"/>
    </row>
    <row r="76" spans="1:15" ht="15.75">
      <c r="J76" s="380"/>
      <c r="K76" s="380"/>
      <c r="L76" s="647"/>
      <c r="M76" s="643"/>
      <c r="N76" s="643"/>
      <c r="O76" s="2"/>
    </row>
    <row r="77" spans="1:15" ht="15.75">
      <c r="J77" s="380"/>
      <c r="K77" s="380"/>
      <c r="L77" s="647"/>
      <c r="M77" s="648"/>
      <c r="N77" s="648"/>
      <c r="O77" s="2"/>
    </row>
    <row r="78" spans="1:15" ht="15.75">
      <c r="J78" s="380"/>
      <c r="K78" s="380"/>
      <c r="L78" s="647"/>
      <c r="M78" s="643"/>
      <c r="N78" s="643"/>
      <c r="O78" s="2"/>
    </row>
    <row r="79" spans="1:15" ht="15.75">
      <c r="J79" s="380"/>
      <c r="K79" s="380"/>
      <c r="L79" s="647"/>
      <c r="M79" s="643"/>
      <c r="N79" s="643"/>
      <c r="O79" s="2"/>
    </row>
    <row r="80" spans="1:15" ht="15.75">
      <c r="J80" s="380"/>
      <c r="K80" s="380"/>
      <c r="L80" s="647"/>
      <c r="M80" s="643"/>
      <c r="N80" s="643"/>
      <c r="O80" s="2"/>
    </row>
    <row r="81" spans="10:15" ht="15.75">
      <c r="J81" s="380"/>
      <c r="K81" s="380"/>
      <c r="L81" s="647"/>
      <c r="M81" s="643"/>
      <c r="N81" s="643"/>
      <c r="O81" s="2"/>
    </row>
    <row r="82" spans="10:15" ht="15.75">
      <c r="J82" s="380"/>
      <c r="K82" s="380"/>
      <c r="L82" s="647"/>
      <c r="M82" s="643"/>
      <c r="N82" s="643"/>
      <c r="O82" s="2"/>
    </row>
    <row r="83" spans="10:15" ht="15.75">
      <c r="J83" s="380"/>
      <c r="K83" s="380"/>
      <c r="L83" s="647"/>
      <c r="M83" s="643"/>
      <c r="N83" s="643"/>
      <c r="O83" s="2"/>
    </row>
    <row r="84" spans="10:15" ht="15.75">
      <c r="J84" s="380"/>
      <c r="K84" s="380"/>
      <c r="L84" s="647"/>
      <c r="M84" s="643"/>
      <c r="N84" s="643"/>
      <c r="O84" s="2"/>
    </row>
    <row r="85" spans="10:15" ht="15.75">
      <c r="J85" s="380"/>
      <c r="K85" s="380"/>
      <c r="L85" s="647"/>
      <c r="M85" s="643"/>
      <c r="N85" s="643"/>
      <c r="O85" s="2"/>
    </row>
    <row r="86" spans="10:15" ht="15.75">
      <c r="J86" s="380"/>
      <c r="K86" s="380"/>
      <c r="L86" s="647"/>
      <c r="M86" s="643"/>
      <c r="N86" s="643"/>
      <c r="O86" s="2"/>
    </row>
    <row r="87" spans="10:15" ht="15.75">
      <c r="J87" s="380"/>
      <c r="K87" s="380"/>
      <c r="L87" s="647"/>
      <c r="M87" s="643"/>
      <c r="N87" s="643"/>
      <c r="O87" s="2"/>
    </row>
    <row r="88" spans="10:15" ht="15.75">
      <c r="J88" s="380"/>
      <c r="K88" s="380"/>
      <c r="L88" s="647"/>
      <c r="M88" s="643"/>
      <c r="N88" s="643"/>
      <c r="O88" s="2"/>
    </row>
    <row r="89" spans="10:15" ht="15.75">
      <c r="J89" s="380"/>
      <c r="K89" s="380"/>
      <c r="L89" s="647"/>
      <c r="M89" s="643"/>
      <c r="N89" s="643"/>
      <c r="O89" s="2"/>
    </row>
    <row r="90" spans="10:15" ht="15.75">
      <c r="J90" s="380"/>
      <c r="K90" s="380"/>
      <c r="L90" s="647"/>
      <c r="M90" s="643"/>
      <c r="N90" s="643"/>
      <c r="O90" s="2"/>
    </row>
    <row r="91" spans="10:15" ht="15.75">
      <c r="J91" s="380"/>
      <c r="K91" s="380"/>
      <c r="L91" s="647"/>
      <c r="M91" s="643"/>
      <c r="N91" s="643"/>
      <c r="O91" s="2"/>
    </row>
    <row r="92" spans="10:15" ht="15.75">
      <c r="J92" s="380"/>
      <c r="K92" s="380"/>
      <c r="L92" s="647"/>
      <c r="M92" s="643"/>
      <c r="N92" s="643"/>
      <c r="O92" s="2"/>
    </row>
    <row r="93" spans="10:15" ht="15.75">
      <c r="J93" s="380"/>
      <c r="K93" s="380"/>
      <c r="L93" s="647"/>
      <c r="M93" s="643"/>
      <c r="N93" s="643"/>
      <c r="O93" s="2"/>
    </row>
    <row r="94" spans="10:15" ht="15.75">
      <c r="J94" s="380"/>
      <c r="K94" s="380"/>
      <c r="L94" s="647"/>
      <c r="M94" s="643"/>
      <c r="N94" s="643"/>
      <c r="O94" s="2"/>
    </row>
    <row r="95" spans="10:15" ht="15.75">
      <c r="J95" s="380"/>
      <c r="K95" s="380"/>
      <c r="L95" s="647"/>
      <c r="M95" s="643"/>
      <c r="N95" s="643"/>
      <c r="O95" s="2"/>
    </row>
    <row r="96" spans="10:15" ht="15.75">
      <c r="J96" s="380"/>
      <c r="K96" s="380"/>
      <c r="L96" s="647"/>
      <c r="M96" s="643"/>
      <c r="N96" s="643"/>
      <c r="O96" s="2"/>
    </row>
    <row r="97" spans="8:15" ht="15.75">
      <c r="J97" s="380"/>
      <c r="K97" s="380"/>
      <c r="L97" s="647"/>
      <c r="M97" s="643"/>
      <c r="N97" s="643"/>
      <c r="O97" s="2"/>
    </row>
    <row r="98" spans="8:15" ht="15.75">
      <c r="J98" s="380"/>
      <c r="K98" s="380"/>
      <c r="L98" s="647"/>
      <c r="M98" s="643"/>
      <c r="N98" s="643"/>
      <c r="O98" s="2"/>
    </row>
    <row r="99" spans="8:15" ht="15.75">
      <c r="J99" s="380"/>
      <c r="K99" s="380"/>
      <c r="L99" s="647"/>
      <c r="M99" s="643"/>
      <c r="N99" s="643"/>
      <c r="O99" s="2"/>
    </row>
    <row r="100" spans="8:15">
      <c r="J100" s="380"/>
      <c r="K100" s="380"/>
      <c r="L100" s="647"/>
      <c r="O100" s="2"/>
    </row>
    <row r="101" spans="8:15">
      <c r="J101" s="380"/>
      <c r="K101" s="380"/>
      <c r="L101" s="647"/>
      <c r="O101" s="2"/>
    </row>
    <row r="102" spans="8:15">
      <c r="J102" s="380"/>
      <c r="K102" s="380"/>
      <c r="L102" s="647"/>
      <c r="O102" s="2"/>
    </row>
    <row r="103" spans="8:15">
      <c r="J103" s="380"/>
      <c r="K103" s="380"/>
      <c r="L103" s="647"/>
      <c r="O103" s="2"/>
    </row>
    <row r="104" spans="8:15">
      <c r="H104" s="640"/>
      <c r="J104" s="380"/>
      <c r="K104" s="380"/>
      <c r="L104" s="647"/>
      <c r="O104" s="2"/>
    </row>
    <row r="105" spans="8:15">
      <c r="H105" s="640"/>
      <c r="J105" s="380"/>
      <c r="K105" s="380"/>
      <c r="L105" s="647"/>
      <c r="O105" s="2"/>
    </row>
    <row r="106" spans="8:15">
      <c r="H106" s="640"/>
      <c r="J106" s="380"/>
      <c r="K106" s="380"/>
      <c r="L106" s="647"/>
      <c r="O106" s="2"/>
    </row>
    <row r="107" spans="8:15">
      <c r="H107" s="640"/>
      <c r="J107" s="380"/>
      <c r="K107" s="380"/>
      <c r="L107" s="647"/>
      <c r="O107" s="2"/>
    </row>
    <row r="108" spans="8:15">
      <c r="H108" s="640"/>
      <c r="J108" s="380"/>
      <c r="K108" s="380"/>
      <c r="L108" s="647"/>
      <c r="O108" s="2"/>
    </row>
    <row r="109" spans="8:15">
      <c r="H109" s="640"/>
      <c r="J109" s="384"/>
      <c r="K109" s="384"/>
      <c r="L109" s="649"/>
      <c r="O109" s="2"/>
    </row>
    <row r="110" spans="8:15">
      <c r="H110" s="640"/>
      <c r="J110" s="384"/>
      <c r="K110" s="384"/>
      <c r="L110" s="649"/>
      <c r="O110" s="2"/>
    </row>
    <row r="111" spans="8:15">
      <c r="H111" s="640"/>
      <c r="J111" s="384"/>
      <c r="K111" s="384"/>
      <c r="L111" s="649"/>
      <c r="O111" s="2"/>
    </row>
    <row r="112" spans="8:15">
      <c r="H112" s="640"/>
      <c r="J112" s="384"/>
      <c r="K112" s="384"/>
      <c r="L112" s="649"/>
      <c r="O112" s="2"/>
    </row>
    <row r="113" spans="8:15">
      <c r="H113" s="640"/>
      <c r="J113" s="384"/>
      <c r="K113" s="384"/>
      <c r="L113" s="649"/>
      <c r="O113" s="2"/>
    </row>
    <row r="114" spans="8:15">
      <c r="H114" s="640"/>
      <c r="J114" s="384"/>
      <c r="K114" s="384"/>
      <c r="L114" s="649"/>
      <c r="O114" s="2"/>
    </row>
    <row r="115" spans="8:15">
      <c r="O115" s="255"/>
    </row>
    <row r="116" spans="8:15">
      <c r="O116" s="255"/>
    </row>
    <row r="117" spans="8:15">
      <c r="O117" s="255"/>
    </row>
    <row r="118" spans="8:15">
      <c r="O118" s="255"/>
    </row>
    <row r="119" spans="8:15">
      <c r="O119" s="255"/>
    </row>
    <row r="120" spans="8:15">
      <c r="O120" s="255"/>
    </row>
    <row r="121" spans="8:15">
      <c r="O121" s="255"/>
    </row>
    <row r="122" spans="8:15">
      <c r="O122" s="255"/>
    </row>
    <row r="123" spans="8:15">
      <c r="O123" s="255"/>
    </row>
    <row r="124" spans="8:15">
      <c r="M124" s="651"/>
      <c r="N124" s="651"/>
      <c r="O124" s="255"/>
    </row>
    <row r="125" spans="8:15">
      <c r="O125" s="255"/>
    </row>
    <row r="126" spans="8:15">
      <c r="O126" s="255"/>
    </row>
    <row r="127" spans="8:15" ht="15.75">
      <c r="M127" s="643"/>
      <c r="N127" s="643"/>
      <c r="O127" s="255"/>
    </row>
    <row r="128" spans="8:15" ht="15.75">
      <c r="M128" s="643"/>
      <c r="N128" s="643"/>
      <c r="O128" s="255"/>
    </row>
    <row r="129" spans="13:15" ht="15.75">
      <c r="M129" s="643"/>
      <c r="N129" s="643"/>
      <c r="O129" s="255"/>
    </row>
    <row r="130" spans="13:15" ht="15.75">
      <c r="M130" s="643"/>
      <c r="N130" s="643"/>
      <c r="O130" s="255"/>
    </row>
    <row r="131" spans="13:15" ht="15.75">
      <c r="M131" s="643"/>
      <c r="N131" s="643"/>
      <c r="O131" s="255"/>
    </row>
    <row r="132" spans="13:15" ht="15.75">
      <c r="M132" s="643"/>
      <c r="N132" s="643"/>
      <c r="O132" s="255"/>
    </row>
    <row r="133" spans="13:15" ht="15.75">
      <c r="M133" s="643"/>
      <c r="N133" s="643"/>
      <c r="O133" s="255"/>
    </row>
    <row r="134" spans="13:15">
      <c r="O134" s="255"/>
    </row>
    <row r="135" spans="13:15">
      <c r="O135" s="255"/>
    </row>
    <row r="136" spans="13:15">
      <c r="O136" s="255"/>
    </row>
    <row r="137" spans="13:15">
      <c r="O137" s="255"/>
    </row>
    <row r="138" spans="13:15">
      <c r="O138" s="255"/>
    </row>
    <row r="139" spans="13:15">
      <c r="O139" s="255"/>
    </row>
    <row r="161" spans="13:14" ht="15.75">
      <c r="M161" s="643"/>
      <c r="N161" s="643"/>
    </row>
    <row r="162" spans="13:14" ht="15.75">
      <c r="M162" s="643"/>
      <c r="N162" s="643"/>
    </row>
    <row r="163" spans="13:14" ht="15.75">
      <c r="M163" s="643"/>
      <c r="N163" s="643"/>
    </row>
    <row r="164" spans="13:14" ht="15.75">
      <c r="M164" s="643"/>
      <c r="N164" s="643"/>
    </row>
    <row r="165" spans="13:14" ht="15.75">
      <c r="M165" s="643"/>
      <c r="N165" s="643"/>
    </row>
    <row r="166" spans="13:14" ht="15.75">
      <c r="M166" s="643"/>
      <c r="N166" s="643"/>
    </row>
    <row r="167" spans="13:14" ht="15.75">
      <c r="M167" s="643"/>
      <c r="N167" s="643"/>
    </row>
  </sheetData>
  <mergeCells count="5">
    <mergeCell ref="B2:G2"/>
    <mergeCell ref="D5:D6"/>
    <mergeCell ref="E5:E6"/>
    <mergeCell ref="F5:G6"/>
    <mergeCell ref="C5:C6"/>
  </mergeCells>
  <phoneticPr fontId="4"/>
  <conditionalFormatting sqref="B7:C66">
    <cfRule type="expression" dxfId="38" priority="8">
      <formula>LEN(B7)&gt;0</formula>
    </cfRule>
  </conditionalFormatting>
  <conditionalFormatting sqref="C4">
    <cfRule type="expression" dxfId="37" priority="5">
      <formula>LEN(C4)&gt;0</formula>
    </cfRule>
  </conditionalFormatting>
  <conditionalFormatting sqref="D7:D66">
    <cfRule type="cellIs" dxfId="36" priority="18" operator="equal">
      <formula>"入力不可"</formula>
    </cfRule>
  </conditionalFormatting>
  <conditionalFormatting sqref="E7:E66">
    <cfRule type="notContainsBlanks" dxfId="35" priority="21">
      <formula>LEN(TRIM(E7))&gt;0</formula>
    </cfRule>
  </conditionalFormatting>
  <conditionalFormatting sqref="F7:F66">
    <cfRule type="cellIs" dxfId="34" priority="7" operator="equal">
      <formula>"右欄に入力→"</formula>
    </cfRule>
  </conditionalFormatting>
  <conditionalFormatting sqref="G7:G66">
    <cfRule type="cellIs" dxfId="33" priority="11" operator="greaterThan">
      <formula>0</formula>
    </cfRule>
  </conditionalFormatting>
  <conditionalFormatting sqref="I7:N66">
    <cfRule type="cellIs" dxfId="32" priority="1" operator="greaterThan">
      <formula>0</formula>
    </cfRule>
  </conditionalFormatting>
  <pageMargins left="0.7" right="0.7" top="0.75" bottom="0.75" header="0.3" footer="0.3"/>
  <pageSetup paperSize="9" scale="75" orientation="portrait" r:id="rId1"/>
  <rowBreaks count="1" manualBreakCount="1">
    <brk id="66" min="1" max="13"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初期設定!$D$13:$D$20</xm:f>
          </x14:formula1>
          <xm:sqref>B7:B66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167"/>
  <sheetViews>
    <sheetView showZeros="0" view="pageBreakPreview" zoomScaleNormal="100" zoomScaleSheetLayoutView="100" workbookViewId="0">
      <pane xSplit="7" ySplit="6" topLeftCell="H46" activePane="bottomRight" state="frozen"/>
      <selection activeCell="G21" sqref="G21"/>
      <selection pane="topRight" activeCell="G21" sqref="G21"/>
      <selection pane="bottomLeft" activeCell="G21" sqref="G21"/>
      <selection pane="bottomRight" activeCell="B6" sqref="B6"/>
    </sheetView>
  </sheetViews>
  <sheetFormatPr defaultColWidth="9" defaultRowHeight="15"/>
  <cols>
    <col min="1" max="1" width="18" style="2" customWidth="1"/>
    <col min="2" max="2" width="24" style="2" customWidth="1"/>
    <col min="3" max="3" width="16.875" style="2" customWidth="1"/>
    <col min="4" max="4" width="22.5" style="2" customWidth="1"/>
    <col min="5" max="5" width="16.375" style="2" customWidth="1"/>
    <col min="6" max="6" width="1.875" style="2" customWidth="1"/>
    <col min="7" max="7" width="8.625" style="2" customWidth="1"/>
    <col min="8" max="8" width="2.625" style="328" customWidth="1"/>
    <col min="9" max="9" width="7.5" style="646" hidden="1" customWidth="1"/>
    <col min="10" max="12" width="7.5" style="650" hidden="1" customWidth="1"/>
    <col min="13" max="14" width="7.5" style="646" hidden="1" customWidth="1"/>
    <col min="15" max="15" width="7.5" style="328" customWidth="1"/>
    <col min="16" max="16" width="7.5" style="2" customWidth="1"/>
    <col min="17" max="17" width="9" style="255"/>
    <col min="18" max="16384" width="9" style="2"/>
  </cols>
  <sheetData>
    <row r="1" spans="1:17" ht="16.5" thickBot="1">
      <c r="A1" s="251" t="s">
        <v>268</v>
      </c>
      <c r="B1" s="252"/>
      <c r="C1" s="252"/>
      <c r="D1" s="252"/>
      <c r="E1" s="252"/>
      <c r="F1" s="252"/>
      <c r="G1" s="252"/>
      <c r="I1" s="641"/>
      <c r="J1" s="641"/>
      <c r="K1" s="641"/>
      <c r="L1" s="641"/>
      <c r="M1" s="642"/>
      <c r="N1" s="641"/>
      <c r="Q1" s="2"/>
    </row>
    <row r="2" spans="1:17" ht="27.75" customHeight="1" thickBot="1">
      <c r="A2" s="408" t="s">
        <v>464</v>
      </c>
      <c r="B2" s="746" t="s">
        <v>467</v>
      </c>
      <c r="C2" s="747"/>
      <c r="D2" s="747"/>
      <c r="E2" s="747"/>
      <c r="F2" s="747"/>
      <c r="G2" s="748"/>
      <c r="I2" s="642">
        <f>(初期設定!C13)</f>
        <v>0</v>
      </c>
      <c r="J2" s="642"/>
      <c r="K2" s="642"/>
      <c r="L2" s="642"/>
      <c r="M2" s="642"/>
      <c r="N2" s="642"/>
      <c r="Q2" s="2"/>
    </row>
    <row r="3" spans="1:17" ht="22.5" customHeight="1" thickBot="1">
      <c r="A3" s="602"/>
      <c r="B3" s="257" t="s">
        <v>228</v>
      </c>
      <c r="C3" s="257" t="s">
        <v>1094</v>
      </c>
      <c r="D3" s="604"/>
      <c r="E3" s="604"/>
      <c r="F3" s="604"/>
      <c r="G3" s="604"/>
      <c r="I3" s="643"/>
      <c r="J3" s="643"/>
      <c r="K3" s="643"/>
      <c r="L3" s="643"/>
      <c r="M3" s="643"/>
      <c r="N3" s="643"/>
      <c r="O3" s="255"/>
      <c r="Q3" s="2"/>
    </row>
    <row r="4" spans="1:17" ht="52.5" customHeight="1" thickTop="1" thickBot="1">
      <c r="A4" s="603"/>
      <c r="B4" s="598">
        <f>(Ⅰ!C9)</f>
        <v>0</v>
      </c>
      <c r="C4" s="607" t="str">
        <f>IFERROR(TEXT(INDEX(初期設定!Q:Q,MATCH(B4,初期設定!D:D,0)),"00"),"")&amp;"○○（西暦で入学年度の下２桁）○○（その年度内の任意の番号）"</f>
        <v>○○（西暦で入学年度の下２桁）○○（その年度内の任意の番号）</v>
      </c>
      <c r="D4" s="605"/>
      <c r="E4" s="605"/>
      <c r="F4" s="605"/>
      <c r="G4" s="605"/>
      <c r="I4" s="642">
        <f>(初期設定!C14)</f>
        <v>0</v>
      </c>
      <c r="J4" s="642"/>
      <c r="K4" s="642"/>
      <c r="L4" s="642"/>
      <c r="M4" s="642"/>
      <c r="N4" s="642"/>
      <c r="Q4" s="2"/>
    </row>
    <row r="5" spans="1:17" ht="21.75" customHeight="1">
      <c r="A5" s="375"/>
      <c r="B5" s="376" t="s">
        <v>269</v>
      </c>
      <c r="C5" s="836" t="s">
        <v>1095</v>
      </c>
      <c r="D5" s="830" t="s">
        <v>948</v>
      </c>
      <c r="E5" s="830" t="s">
        <v>270</v>
      </c>
      <c r="F5" s="832" t="s">
        <v>271</v>
      </c>
      <c r="G5" s="833"/>
      <c r="I5" s="642">
        <f>(初期設定!C15)</f>
        <v>0</v>
      </c>
      <c r="J5" s="642"/>
      <c r="K5" s="642"/>
      <c r="L5" s="642"/>
      <c r="M5" s="642"/>
      <c r="N5" s="642"/>
      <c r="O5" s="334"/>
      <c r="Q5" s="2"/>
    </row>
    <row r="6" spans="1:17" ht="32.25" customHeight="1">
      <c r="A6" s="375"/>
      <c r="B6" s="377" t="s">
        <v>272</v>
      </c>
      <c r="C6" s="837"/>
      <c r="D6" s="831"/>
      <c r="E6" s="831"/>
      <c r="F6" s="834"/>
      <c r="G6" s="835"/>
      <c r="I6" s="642">
        <f>(初期設定!C16)</f>
        <v>0</v>
      </c>
      <c r="J6" s="642"/>
      <c r="K6" s="642"/>
      <c r="L6" s="642"/>
      <c r="M6" s="642"/>
      <c r="N6" s="642"/>
      <c r="O6" s="252"/>
      <c r="Q6" s="2"/>
    </row>
    <row r="7" spans="1:17" ht="15" customHeight="1">
      <c r="A7" s="252">
        <v>1</v>
      </c>
      <c r="B7" s="445"/>
      <c r="C7" s="446"/>
      <c r="D7" s="448" t="str">
        <f>IF((Ⅳ２!$K$10)="次に進む前に確認が必要です！","入力不可(前ページへ戻って確認！)",IF((Ⅳ２!$K$10)="OK！",IF(C7="", "", VLOOKUP(C7,県放送部員データ!$A$3:$F$305,3,0)),""))</f>
        <v>入力不可(前ページへ戻って確認！)</v>
      </c>
      <c r="E7" s="449" t="str">
        <f>IF(C7="","",VLOOKUP(C7,県放送部員データ!$A$3:$F$305,4,0))</f>
        <v/>
      </c>
      <c r="F7" s="407">
        <f>IF(B7="講習","右欄に入力→",IF(B7="アナウンス","右欄に入力→",IF(B7="朗読","右欄に入力→",IF(B7="テレビ番組","",IF(B7="ラジオ番組","",IF(B7="創作テレビドラマ","",IF(B7="創作ラジオドラマ","",IF(B7="校内放送研究発表","",IF(B7="番組部門のみ参加","右欄に入力→",)))))))))</f>
        <v>0</v>
      </c>
      <c r="G7" s="378" t="str">
        <f>IF(C7="","",VLOOKUP(C7,県放送部員データ!$A$3:$F$305,5,0))</f>
        <v/>
      </c>
      <c r="I7" s="644" t="str">
        <f>IF($C7="","",VLOOKUP($C7,県放送部員データ!$A$3:$K$305,6,0))</f>
        <v/>
      </c>
      <c r="J7" s="644" t="str">
        <f>IF($C7="","",VLOOKUP($C7,県放送部員データ!$A$3:$K$305,7,0))</f>
        <v/>
      </c>
      <c r="K7" s="644" t="str">
        <f>IF($C7="","",VLOOKUP($C7,県放送部員データ!$A$3:$K$305,8,0))</f>
        <v/>
      </c>
      <c r="L7" s="644" t="str">
        <f>IF($C7="","",VLOOKUP($C7,県放送部員データ!$A$3:$K$305,9,0))</f>
        <v/>
      </c>
      <c r="M7" s="644" t="str">
        <f>IF($C7="","",VLOOKUP($C7,県放送部員データ!$A$3:$K$305,10,0))</f>
        <v/>
      </c>
      <c r="N7" s="644" t="str">
        <f>IF($C7="","",VLOOKUP($C7,県放送部員データ!$A$3:$K$305,11,0))</f>
        <v/>
      </c>
      <c r="O7" s="252"/>
      <c r="Q7" s="2"/>
    </row>
    <row r="8" spans="1:17" ht="15" customHeight="1">
      <c r="A8" s="252">
        <v>2</v>
      </c>
      <c r="B8" s="445"/>
      <c r="C8" s="447"/>
      <c r="D8" s="448" t="str">
        <f>IF((Ⅳ２!$K$10)="次に進む前に確認が必要です！","入力不可(前ページへ戻って確認！)",IF((Ⅳ２!$K$10)="OK！",IF(C8="", "", VLOOKUP(C8,県放送部員データ!$A$3:$F$305,3,0)),""))</f>
        <v>入力不可(前ページへ戻って確認！)</v>
      </c>
      <c r="E8" s="450" t="str">
        <f>IF(C8="","",VLOOKUP(C8,県放送部員データ!$A$3:$F$305,4,0))</f>
        <v/>
      </c>
      <c r="F8" s="407">
        <f t="shared" ref="F8:F66" si="0">IF(B8="講習","右欄に入力→",IF(B8="アナウンス","右欄に入力→",IF(B8="朗読","右欄に入力→",IF(B8="テレビ番組","",IF(B8="ラジオ番組","",IF(B8="創作テレビドラマ","",IF(B8="創作ラジオドラマ","",IF(B8="校内放送研究発表","",IF(B8="番組部門のみ参加","右欄に入力→",)))))))))</f>
        <v>0</v>
      </c>
      <c r="G8" s="378" t="str">
        <f>IF(C8="","",VLOOKUP(C8,県放送部員データ!$A$3:$F$305,5,0))</f>
        <v/>
      </c>
      <c r="I8" s="644" t="str">
        <f>IF($C8="","",VLOOKUP($C8,県放送部員データ!$A$3:$K$305,6,0))</f>
        <v/>
      </c>
      <c r="J8" s="644" t="str">
        <f>IF($C8="","",VLOOKUP($C8,県放送部員データ!$A$3:$K$305,7,0))</f>
        <v/>
      </c>
      <c r="K8" s="644" t="str">
        <f>IF($C8="","",VLOOKUP($C8,県放送部員データ!$A$3:$K$305,8,0))</f>
        <v/>
      </c>
      <c r="L8" s="644" t="str">
        <f>IF($C8="","",VLOOKUP($C8,県放送部員データ!$A$3:$K$305,9,0))</f>
        <v/>
      </c>
      <c r="M8" s="644" t="str">
        <f>IF($C8="","",VLOOKUP($C8,県放送部員データ!$A$3:$K$305,10,0))</f>
        <v/>
      </c>
      <c r="N8" s="644" t="str">
        <f>IF($C8="","",VLOOKUP($C8,県放送部員データ!$A$3:$K$305,11,0))</f>
        <v/>
      </c>
      <c r="O8" s="252"/>
      <c r="Q8" s="2"/>
    </row>
    <row r="9" spans="1:17" ht="15" customHeight="1">
      <c r="A9" s="252">
        <v>3</v>
      </c>
      <c r="B9" s="445"/>
      <c r="C9" s="447"/>
      <c r="D9" s="448" t="str">
        <f>IF((Ⅳ２!$K$10)="次に進む前に確認が必要です！","入力不可(前ページへ戻って確認！)",IF((Ⅳ２!$K$10)="OK！",IF(C9="", "", VLOOKUP(C9,県放送部員データ!$A$3:$F$305,3,0)),""))</f>
        <v>入力不可(前ページへ戻って確認！)</v>
      </c>
      <c r="E9" s="450" t="str">
        <f>IF(C9="","",VLOOKUP(C9,県放送部員データ!$A$3:$F$305,4,0))</f>
        <v/>
      </c>
      <c r="F9" s="407">
        <f t="shared" si="0"/>
        <v>0</v>
      </c>
      <c r="G9" s="378" t="str">
        <f>IF(C9="","",VLOOKUP(C9,県放送部員データ!$A$3:$F$305,5,0))</f>
        <v/>
      </c>
      <c r="I9" s="644" t="str">
        <f>IF($C9="","",VLOOKUP($C9,県放送部員データ!$A$3:$K$305,6,0))</f>
        <v/>
      </c>
      <c r="J9" s="644" t="str">
        <f>IF($C9="","",VLOOKUP($C9,県放送部員データ!$A$3:$K$305,7,0))</f>
        <v/>
      </c>
      <c r="K9" s="644" t="str">
        <f>IF($C9="","",VLOOKUP($C9,県放送部員データ!$A$3:$K$305,8,0))</f>
        <v/>
      </c>
      <c r="L9" s="644" t="str">
        <f>IF($C9="","",VLOOKUP($C9,県放送部員データ!$A$3:$K$305,9,0))</f>
        <v/>
      </c>
      <c r="M9" s="644" t="str">
        <f>IF($C9="","",VLOOKUP($C9,県放送部員データ!$A$3:$K$305,10,0))</f>
        <v/>
      </c>
      <c r="N9" s="644" t="str">
        <f>IF($C9="","",VLOOKUP($C9,県放送部員データ!$A$3:$K$305,11,0))</f>
        <v/>
      </c>
      <c r="O9" s="252"/>
      <c r="Q9" s="2"/>
    </row>
    <row r="10" spans="1:17" ht="15" customHeight="1">
      <c r="A10" s="252">
        <v>4</v>
      </c>
      <c r="B10" s="445"/>
      <c r="C10" s="447"/>
      <c r="D10" s="448" t="str">
        <f>IF((Ⅳ２!$K$10)="次に進む前に確認が必要です！","入力不可(前ページへ戻って確認！)",IF((Ⅳ２!$K$10)="OK！",IF(C10="", "", VLOOKUP(C10,県放送部員データ!$A$3:$F$305,3,0)),""))</f>
        <v>入力不可(前ページへ戻って確認！)</v>
      </c>
      <c r="E10" s="450" t="str">
        <f>IF(C10="","",VLOOKUP(C10,県放送部員データ!$A$3:$F$305,4,0))</f>
        <v/>
      </c>
      <c r="F10" s="407">
        <f t="shared" si="0"/>
        <v>0</v>
      </c>
      <c r="G10" s="378" t="str">
        <f>IF(C10="","",VLOOKUP(C10,県放送部員データ!$A$3:$F$305,5,0))</f>
        <v/>
      </c>
      <c r="I10" s="644" t="str">
        <f>IF($C10="","",VLOOKUP($C10,県放送部員データ!$A$3:$K$305,6,0))</f>
        <v/>
      </c>
      <c r="J10" s="644" t="str">
        <f>IF($C10="","",VLOOKUP($C10,県放送部員データ!$A$3:$K$305,7,0))</f>
        <v/>
      </c>
      <c r="K10" s="644" t="str">
        <f>IF($C10="","",VLOOKUP($C10,県放送部員データ!$A$3:$K$305,8,0))</f>
        <v/>
      </c>
      <c r="L10" s="644" t="str">
        <f>IF($C10="","",VLOOKUP($C10,県放送部員データ!$A$3:$K$305,9,0))</f>
        <v/>
      </c>
      <c r="M10" s="644" t="str">
        <f>IF($C10="","",VLOOKUP($C10,県放送部員データ!$A$3:$K$305,10,0))</f>
        <v/>
      </c>
      <c r="N10" s="644" t="str">
        <f>IF($C10="","",VLOOKUP($C10,県放送部員データ!$A$3:$K$305,11,0))</f>
        <v/>
      </c>
      <c r="O10" s="252"/>
      <c r="Q10" s="2"/>
    </row>
    <row r="11" spans="1:17" ht="15" customHeight="1">
      <c r="A11" s="252">
        <v>5</v>
      </c>
      <c r="B11" s="445"/>
      <c r="C11" s="447"/>
      <c r="D11" s="448" t="str">
        <f>IF((Ⅳ２!$K$10)="次に進む前に確認が必要です！","入力不可(前ページへ戻って確認！)",IF((Ⅳ２!$K$10)="OK！",IF(C11="", "", VLOOKUP(C11,県放送部員データ!$A$3:$F$305,3,0)),""))</f>
        <v>入力不可(前ページへ戻って確認！)</v>
      </c>
      <c r="E11" s="450" t="str">
        <f>IF(C11="","",VLOOKUP(C11,県放送部員データ!$A$3:$F$305,4,0))</f>
        <v/>
      </c>
      <c r="F11" s="407">
        <f t="shared" si="0"/>
        <v>0</v>
      </c>
      <c r="G11" s="378" t="str">
        <f>IF(C11="","",VLOOKUP(C11,県放送部員データ!$A$3:$F$305,5,0))</f>
        <v/>
      </c>
      <c r="I11" s="644" t="str">
        <f>IF($C11="","",VLOOKUP($C11,県放送部員データ!$A$3:$K$305,6,0))</f>
        <v/>
      </c>
      <c r="J11" s="644" t="str">
        <f>IF($C11="","",VLOOKUP($C11,県放送部員データ!$A$3:$K$305,7,0))</f>
        <v/>
      </c>
      <c r="K11" s="644" t="str">
        <f>IF($C11="","",VLOOKUP($C11,県放送部員データ!$A$3:$K$305,8,0))</f>
        <v/>
      </c>
      <c r="L11" s="644" t="str">
        <f>IF($C11="","",VLOOKUP($C11,県放送部員データ!$A$3:$K$305,9,0))</f>
        <v/>
      </c>
      <c r="M11" s="644" t="str">
        <f>IF($C11="","",VLOOKUP($C11,県放送部員データ!$A$3:$K$305,10,0))</f>
        <v/>
      </c>
      <c r="N11" s="644" t="str">
        <f>IF($C11="","",VLOOKUP($C11,県放送部員データ!$A$3:$K$305,11,0))</f>
        <v/>
      </c>
      <c r="O11" s="252"/>
      <c r="Q11" s="2"/>
    </row>
    <row r="12" spans="1:17" ht="15" customHeight="1">
      <c r="A12" s="252">
        <v>6</v>
      </c>
      <c r="B12" s="445"/>
      <c r="C12" s="447"/>
      <c r="D12" s="448" t="str">
        <f>IF((Ⅳ２!$K$10)="次に進む前に確認が必要です！","入力不可(前ページへ戻って確認！)",IF((Ⅳ２!$K$10)="OK！",IF(C12="", "", VLOOKUP(C12,県放送部員データ!$A$3:$F$305,3,0)),""))</f>
        <v>入力不可(前ページへ戻って確認！)</v>
      </c>
      <c r="E12" s="450" t="str">
        <f>IF(C12="","",VLOOKUP(C12,県放送部員データ!$A$3:$F$305,4,0))</f>
        <v/>
      </c>
      <c r="F12" s="407">
        <f t="shared" si="0"/>
        <v>0</v>
      </c>
      <c r="G12" s="378" t="str">
        <f>IF(C12="","",VLOOKUP(C12,県放送部員データ!$A$3:$F$305,5,0))</f>
        <v/>
      </c>
      <c r="I12" s="644" t="str">
        <f>IF($C12="","",VLOOKUP($C12,県放送部員データ!$A$3:$K$305,6,0))</f>
        <v/>
      </c>
      <c r="J12" s="644" t="str">
        <f>IF($C12="","",VLOOKUP($C12,県放送部員データ!$A$3:$K$305,7,0))</f>
        <v/>
      </c>
      <c r="K12" s="644" t="str">
        <f>IF($C12="","",VLOOKUP($C12,県放送部員データ!$A$3:$K$305,8,0))</f>
        <v/>
      </c>
      <c r="L12" s="644" t="str">
        <f>IF($C12="","",VLOOKUP($C12,県放送部員データ!$A$3:$K$305,9,0))</f>
        <v/>
      </c>
      <c r="M12" s="644" t="str">
        <f>IF($C12="","",VLOOKUP($C12,県放送部員データ!$A$3:$K$305,10,0))</f>
        <v/>
      </c>
      <c r="N12" s="644" t="str">
        <f>IF($C12="","",VLOOKUP($C12,県放送部員データ!$A$3:$K$305,11,0))</f>
        <v/>
      </c>
      <c r="O12" s="252"/>
      <c r="Q12" s="2"/>
    </row>
    <row r="13" spans="1:17" ht="15" customHeight="1">
      <c r="A13" s="252">
        <v>7</v>
      </c>
      <c r="B13" s="445"/>
      <c r="C13" s="447"/>
      <c r="D13" s="448" t="str">
        <f>IF((Ⅳ２!$K$10)="次に進む前に確認が必要です！","入力不可(前ページへ戻って確認！)",IF((Ⅳ２!$K$10)="OK！",IF(C13="", "", VLOOKUP(C13,県放送部員データ!$A$3:$F$305,3,0)),""))</f>
        <v>入力不可(前ページへ戻って確認！)</v>
      </c>
      <c r="E13" s="450" t="str">
        <f>IF(C13="","",VLOOKUP(C13,県放送部員データ!$A$3:$F$305,4,0))</f>
        <v/>
      </c>
      <c r="F13" s="407">
        <f t="shared" si="0"/>
        <v>0</v>
      </c>
      <c r="G13" s="378" t="str">
        <f>IF(C13="","",VLOOKUP(C13,県放送部員データ!$A$3:$F$305,5,0))</f>
        <v/>
      </c>
      <c r="I13" s="644" t="str">
        <f>IF($C13="","",VLOOKUP($C13,県放送部員データ!$A$3:$K$305,6,0))</f>
        <v/>
      </c>
      <c r="J13" s="644" t="str">
        <f>IF($C13="","",VLOOKUP($C13,県放送部員データ!$A$3:$K$305,7,0))</f>
        <v/>
      </c>
      <c r="K13" s="644" t="str">
        <f>IF($C13="","",VLOOKUP($C13,県放送部員データ!$A$3:$K$305,8,0))</f>
        <v/>
      </c>
      <c r="L13" s="644" t="str">
        <f>IF($C13="","",VLOOKUP($C13,県放送部員データ!$A$3:$K$305,9,0))</f>
        <v/>
      </c>
      <c r="M13" s="644" t="str">
        <f>IF($C13="","",VLOOKUP($C13,県放送部員データ!$A$3:$K$305,10,0))</f>
        <v/>
      </c>
      <c r="N13" s="644" t="str">
        <f>IF($C13="","",VLOOKUP($C13,県放送部員データ!$A$3:$K$305,11,0))</f>
        <v/>
      </c>
      <c r="O13" s="252"/>
      <c r="Q13" s="2"/>
    </row>
    <row r="14" spans="1:17" ht="15" customHeight="1">
      <c r="A14" s="252">
        <v>8</v>
      </c>
      <c r="B14" s="445"/>
      <c r="C14" s="447"/>
      <c r="D14" s="448" t="str">
        <f>IF((Ⅳ２!$K$10)="次に進む前に確認が必要です！","入力不可(前ページへ戻って確認！)",IF((Ⅳ２!$K$10)="OK！",IF(C14="", "", VLOOKUP(C14,県放送部員データ!$A$3:$F$305,3,0)),""))</f>
        <v>入力不可(前ページへ戻って確認！)</v>
      </c>
      <c r="E14" s="450" t="str">
        <f>IF(C14="","",VLOOKUP(C14,県放送部員データ!$A$3:$F$305,4,0))</f>
        <v/>
      </c>
      <c r="F14" s="407">
        <f t="shared" si="0"/>
        <v>0</v>
      </c>
      <c r="G14" s="378" t="str">
        <f>IF(C14="","",VLOOKUP(C14,県放送部員データ!$A$3:$F$305,5,0))</f>
        <v/>
      </c>
      <c r="I14" s="644" t="str">
        <f>IF($C14="","",VLOOKUP($C14,県放送部員データ!$A$3:$K$305,6,0))</f>
        <v/>
      </c>
      <c r="J14" s="644" t="str">
        <f>IF($C14="","",VLOOKUP($C14,県放送部員データ!$A$3:$K$305,7,0))</f>
        <v/>
      </c>
      <c r="K14" s="644" t="str">
        <f>IF($C14="","",VLOOKUP($C14,県放送部員データ!$A$3:$K$305,8,0))</f>
        <v/>
      </c>
      <c r="L14" s="644" t="str">
        <f>IF($C14="","",VLOOKUP($C14,県放送部員データ!$A$3:$K$305,9,0))</f>
        <v/>
      </c>
      <c r="M14" s="644" t="str">
        <f>IF($C14="","",VLOOKUP($C14,県放送部員データ!$A$3:$K$305,10,0))</f>
        <v/>
      </c>
      <c r="N14" s="644" t="str">
        <f>IF($C14="","",VLOOKUP($C14,県放送部員データ!$A$3:$K$305,11,0))</f>
        <v/>
      </c>
      <c r="O14" s="252"/>
      <c r="Q14" s="2"/>
    </row>
    <row r="15" spans="1:17" ht="15" customHeight="1">
      <c r="A15" s="252">
        <v>9</v>
      </c>
      <c r="B15" s="445"/>
      <c r="C15" s="447"/>
      <c r="D15" s="448" t="str">
        <f>IF((Ⅳ２!$K$10)="次に進む前に確認が必要です！","入力不可(前ページへ戻って確認！)",IF((Ⅳ２!$K$10)="OK！",IF(C15="", "", VLOOKUP(C15,県放送部員データ!$A$3:$F$305,3,0)),""))</f>
        <v>入力不可(前ページへ戻って確認！)</v>
      </c>
      <c r="E15" s="450" t="str">
        <f>IF(C15="","",VLOOKUP(C15,県放送部員データ!$A$3:$F$305,4,0))</f>
        <v/>
      </c>
      <c r="F15" s="407">
        <f t="shared" si="0"/>
        <v>0</v>
      </c>
      <c r="G15" s="378" t="str">
        <f>IF(C15="","",VLOOKUP(C15,県放送部員データ!$A$3:$F$305,5,0))</f>
        <v/>
      </c>
      <c r="I15" s="644" t="str">
        <f>IF($C15="","",VLOOKUP($C15,県放送部員データ!$A$3:$K$305,6,0))</f>
        <v/>
      </c>
      <c r="J15" s="644" t="str">
        <f>IF($C15="","",VLOOKUP($C15,県放送部員データ!$A$3:$K$305,7,0))</f>
        <v/>
      </c>
      <c r="K15" s="644" t="str">
        <f>IF($C15="","",VLOOKUP($C15,県放送部員データ!$A$3:$K$305,8,0))</f>
        <v/>
      </c>
      <c r="L15" s="644" t="str">
        <f>IF($C15="","",VLOOKUP($C15,県放送部員データ!$A$3:$K$305,9,0))</f>
        <v/>
      </c>
      <c r="M15" s="644" t="str">
        <f>IF($C15="","",VLOOKUP($C15,県放送部員データ!$A$3:$K$305,10,0))</f>
        <v/>
      </c>
      <c r="N15" s="644" t="str">
        <f>IF($C15="","",VLOOKUP($C15,県放送部員データ!$A$3:$K$305,11,0))</f>
        <v/>
      </c>
      <c r="O15" s="252"/>
      <c r="Q15" s="2"/>
    </row>
    <row r="16" spans="1:17" ht="15" customHeight="1">
      <c r="A16" s="252">
        <v>10</v>
      </c>
      <c r="B16" s="445"/>
      <c r="C16" s="447"/>
      <c r="D16" s="448" t="str">
        <f>IF((Ⅳ２!$K$10)="次に進む前に確認が必要です！","入力不可(前ページへ戻って確認！)",IF((Ⅳ２!$K$10)="OK！",IF(C16="", "", VLOOKUP(C16,県放送部員データ!$A$3:$F$305,3,0)),""))</f>
        <v>入力不可(前ページへ戻って確認！)</v>
      </c>
      <c r="E16" s="450" t="str">
        <f>IF(C16="","",VLOOKUP(C16,県放送部員データ!$A$3:$F$305,4,0))</f>
        <v/>
      </c>
      <c r="F16" s="407">
        <f t="shared" si="0"/>
        <v>0</v>
      </c>
      <c r="G16" s="378" t="str">
        <f>IF(C16="","",VLOOKUP(C16,県放送部員データ!$A$3:$F$305,5,0))</f>
        <v/>
      </c>
      <c r="I16" s="644" t="str">
        <f>IF($C16="","",VLOOKUP($C16,県放送部員データ!$A$3:$K$305,6,0))</f>
        <v/>
      </c>
      <c r="J16" s="644" t="str">
        <f>IF($C16="","",VLOOKUP($C16,県放送部員データ!$A$3:$K$305,7,0))</f>
        <v/>
      </c>
      <c r="K16" s="644" t="str">
        <f>IF($C16="","",VLOOKUP($C16,県放送部員データ!$A$3:$K$305,8,0))</f>
        <v/>
      </c>
      <c r="L16" s="644" t="str">
        <f>IF($C16="","",VLOOKUP($C16,県放送部員データ!$A$3:$K$305,9,0))</f>
        <v/>
      </c>
      <c r="M16" s="644" t="str">
        <f>IF($C16="","",VLOOKUP($C16,県放送部員データ!$A$3:$K$305,10,0))</f>
        <v/>
      </c>
      <c r="N16" s="644" t="str">
        <f>IF($C16="","",VLOOKUP($C16,県放送部員データ!$A$3:$K$305,11,0))</f>
        <v/>
      </c>
      <c r="O16" s="252"/>
      <c r="Q16" s="2"/>
    </row>
    <row r="17" spans="1:17" ht="15" customHeight="1">
      <c r="A17" s="252">
        <v>11</v>
      </c>
      <c r="B17" s="445"/>
      <c r="C17" s="447"/>
      <c r="D17" s="448" t="str">
        <f>IF((Ⅳ２!$K$10)="次に進む前に確認が必要です！","入力不可(前ページへ戻って確認！)",IF((Ⅳ２!$K$10)="OK！",IF(C17="", "", VLOOKUP(C17,県放送部員データ!$A$3:$F$305,3,0)),""))</f>
        <v>入力不可(前ページへ戻って確認！)</v>
      </c>
      <c r="E17" s="450" t="str">
        <f>IF(C17="","",VLOOKUP(C17,県放送部員データ!$A$3:$F$305,4,0))</f>
        <v/>
      </c>
      <c r="F17" s="407">
        <f t="shared" si="0"/>
        <v>0</v>
      </c>
      <c r="G17" s="378" t="str">
        <f>IF(C17="","",VLOOKUP(C17,県放送部員データ!$A$3:$F$305,5,0))</f>
        <v/>
      </c>
      <c r="I17" s="644" t="str">
        <f>IF($C17="","",VLOOKUP($C17,県放送部員データ!$A$3:$K$305,6,0))</f>
        <v/>
      </c>
      <c r="J17" s="644" t="str">
        <f>IF($C17="","",VLOOKUP($C17,県放送部員データ!$A$3:$K$305,7,0))</f>
        <v/>
      </c>
      <c r="K17" s="644" t="str">
        <f>IF($C17="","",VLOOKUP($C17,県放送部員データ!$A$3:$K$305,8,0))</f>
        <v/>
      </c>
      <c r="L17" s="644" t="str">
        <f>IF($C17="","",VLOOKUP($C17,県放送部員データ!$A$3:$K$305,9,0))</f>
        <v/>
      </c>
      <c r="M17" s="644" t="str">
        <f>IF($C17="","",VLOOKUP($C17,県放送部員データ!$A$3:$K$305,10,0))</f>
        <v/>
      </c>
      <c r="N17" s="644" t="str">
        <f>IF($C17="","",VLOOKUP($C17,県放送部員データ!$A$3:$K$305,11,0))</f>
        <v/>
      </c>
      <c r="O17" s="252"/>
      <c r="Q17" s="2"/>
    </row>
    <row r="18" spans="1:17" ht="15" customHeight="1">
      <c r="A18" s="252">
        <v>12</v>
      </c>
      <c r="B18" s="445"/>
      <c r="C18" s="447"/>
      <c r="D18" s="448" t="str">
        <f>IF((Ⅳ２!$K$10)="次に進む前に確認が必要です！","入力不可(前ページへ戻って確認！)",IF((Ⅳ２!$K$10)="OK！",IF(C18="", "", VLOOKUP(C18,県放送部員データ!$A$3:$F$305,3,0)),""))</f>
        <v>入力不可(前ページへ戻って確認！)</v>
      </c>
      <c r="E18" s="450" t="str">
        <f>IF(C18="","",VLOOKUP(C18,県放送部員データ!$A$3:$F$305,4,0))</f>
        <v/>
      </c>
      <c r="F18" s="407">
        <f t="shared" si="0"/>
        <v>0</v>
      </c>
      <c r="G18" s="378" t="str">
        <f>IF(C18="","",VLOOKUP(C18,県放送部員データ!$A$3:$F$305,5,0))</f>
        <v/>
      </c>
      <c r="I18" s="644" t="str">
        <f>IF($C18="","",VLOOKUP($C18,県放送部員データ!$A$3:$K$305,6,0))</f>
        <v/>
      </c>
      <c r="J18" s="644" t="str">
        <f>IF($C18="","",VLOOKUP($C18,県放送部員データ!$A$3:$K$305,7,0))</f>
        <v/>
      </c>
      <c r="K18" s="644" t="str">
        <f>IF($C18="","",VLOOKUP($C18,県放送部員データ!$A$3:$K$305,8,0))</f>
        <v/>
      </c>
      <c r="L18" s="644" t="str">
        <f>IF($C18="","",VLOOKUP($C18,県放送部員データ!$A$3:$K$305,9,0))</f>
        <v/>
      </c>
      <c r="M18" s="644" t="str">
        <f>IF($C18="","",VLOOKUP($C18,県放送部員データ!$A$3:$K$305,10,0))</f>
        <v/>
      </c>
      <c r="N18" s="644" t="str">
        <f>IF($C18="","",VLOOKUP($C18,県放送部員データ!$A$3:$K$305,11,0))</f>
        <v/>
      </c>
      <c r="O18" s="252"/>
      <c r="Q18" s="2"/>
    </row>
    <row r="19" spans="1:17" ht="15" customHeight="1">
      <c r="A19" s="252">
        <v>13</v>
      </c>
      <c r="B19" s="445"/>
      <c r="C19" s="447"/>
      <c r="D19" s="448" t="str">
        <f>IF((Ⅳ２!$K$10)="次に進む前に確認が必要です！","入力不可(前ページへ戻って確認！)",IF((Ⅳ２!$K$10)="OK！",IF(C19="", "", VLOOKUP(C19,県放送部員データ!$A$3:$F$305,3,0)),""))</f>
        <v>入力不可(前ページへ戻って確認！)</v>
      </c>
      <c r="E19" s="450" t="str">
        <f>IF(C19="","",VLOOKUP(C19,県放送部員データ!$A$3:$F$305,4,0))</f>
        <v/>
      </c>
      <c r="F19" s="407">
        <f t="shared" si="0"/>
        <v>0</v>
      </c>
      <c r="G19" s="378" t="str">
        <f>IF(C19="","",VLOOKUP(C19,県放送部員データ!$A$3:$F$305,5,0))</f>
        <v/>
      </c>
      <c r="I19" s="644" t="str">
        <f>IF($C19="","",VLOOKUP($C19,県放送部員データ!$A$3:$K$305,6,0))</f>
        <v/>
      </c>
      <c r="J19" s="644" t="str">
        <f>IF($C19="","",VLOOKUP($C19,県放送部員データ!$A$3:$K$305,7,0))</f>
        <v/>
      </c>
      <c r="K19" s="644" t="str">
        <f>IF($C19="","",VLOOKUP($C19,県放送部員データ!$A$3:$K$305,8,0))</f>
        <v/>
      </c>
      <c r="L19" s="644" t="str">
        <f>IF($C19="","",VLOOKUP($C19,県放送部員データ!$A$3:$K$305,9,0))</f>
        <v/>
      </c>
      <c r="M19" s="644" t="str">
        <f>IF($C19="","",VLOOKUP($C19,県放送部員データ!$A$3:$K$305,10,0))</f>
        <v/>
      </c>
      <c r="N19" s="644" t="str">
        <f>IF($C19="","",VLOOKUP($C19,県放送部員データ!$A$3:$K$305,11,0))</f>
        <v/>
      </c>
      <c r="O19" s="252"/>
      <c r="Q19" s="2"/>
    </row>
    <row r="20" spans="1:17" ht="15" customHeight="1">
      <c r="A20" s="252">
        <v>14</v>
      </c>
      <c r="B20" s="445"/>
      <c r="C20" s="447"/>
      <c r="D20" s="448" t="str">
        <f>IF((Ⅳ２!$K$10)="次に進む前に確認が必要です！","入力不可(前ページへ戻って確認！)",IF((Ⅳ２!$K$10)="OK！",IF(C20="", "", VLOOKUP(C20,県放送部員データ!$A$3:$F$305,3,0)),""))</f>
        <v>入力不可(前ページへ戻って確認！)</v>
      </c>
      <c r="E20" s="450" t="str">
        <f>IF(C20="","",VLOOKUP(C20,県放送部員データ!$A$3:$F$305,4,0))</f>
        <v/>
      </c>
      <c r="F20" s="407">
        <f t="shared" si="0"/>
        <v>0</v>
      </c>
      <c r="G20" s="378" t="str">
        <f>IF(C20="","",VLOOKUP(C20,県放送部員データ!$A$3:$F$305,5,0))</f>
        <v/>
      </c>
      <c r="I20" s="644" t="str">
        <f>IF($C20="","",VLOOKUP($C20,県放送部員データ!$A$3:$K$305,6,0))</f>
        <v/>
      </c>
      <c r="J20" s="644" t="str">
        <f>IF($C20="","",VLOOKUP($C20,県放送部員データ!$A$3:$K$305,7,0))</f>
        <v/>
      </c>
      <c r="K20" s="644" t="str">
        <f>IF($C20="","",VLOOKUP($C20,県放送部員データ!$A$3:$K$305,8,0))</f>
        <v/>
      </c>
      <c r="L20" s="644" t="str">
        <f>IF($C20="","",VLOOKUP($C20,県放送部員データ!$A$3:$K$305,9,0))</f>
        <v/>
      </c>
      <c r="M20" s="644" t="str">
        <f>IF($C20="","",VLOOKUP($C20,県放送部員データ!$A$3:$K$305,10,0))</f>
        <v/>
      </c>
      <c r="N20" s="644" t="str">
        <f>IF($C20="","",VLOOKUP($C20,県放送部員データ!$A$3:$K$305,11,0))</f>
        <v/>
      </c>
      <c r="O20" s="252"/>
      <c r="Q20" s="2"/>
    </row>
    <row r="21" spans="1:17" ht="15" customHeight="1">
      <c r="A21" s="252">
        <v>15</v>
      </c>
      <c r="B21" s="445"/>
      <c r="C21" s="447"/>
      <c r="D21" s="448" t="str">
        <f>IF((Ⅳ２!$K$10)="次に進む前に確認が必要です！","入力不可(前ページへ戻って確認！)",IF((Ⅳ２!$K$10)="OK！",IF(C21="", "", VLOOKUP(C21,県放送部員データ!$A$3:$F$305,3,0)),""))</f>
        <v>入力不可(前ページへ戻って確認！)</v>
      </c>
      <c r="E21" s="450" t="str">
        <f>IF(C21="","",VLOOKUP(C21,県放送部員データ!$A$3:$F$305,4,0))</f>
        <v/>
      </c>
      <c r="F21" s="407">
        <f t="shared" si="0"/>
        <v>0</v>
      </c>
      <c r="G21" s="378" t="str">
        <f>IF(C21="","",VLOOKUP(C21,県放送部員データ!$A$3:$F$305,5,0))</f>
        <v/>
      </c>
      <c r="I21" s="644" t="str">
        <f>IF($C21="","",VLOOKUP($C21,県放送部員データ!$A$3:$K$305,6,0))</f>
        <v/>
      </c>
      <c r="J21" s="644" t="str">
        <f>IF($C21="","",VLOOKUP($C21,県放送部員データ!$A$3:$K$305,7,0))</f>
        <v/>
      </c>
      <c r="K21" s="644" t="str">
        <f>IF($C21="","",VLOOKUP($C21,県放送部員データ!$A$3:$K$305,8,0))</f>
        <v/>
      </c>
      <c r="L21" s="644" t="str">
        <f>IF($C21="","",VLOOKUP($C21,県放送部員データ!$A$3:$K$305,9,0))</f>
        <v/>
      </c>
      <c r="M21" s="644" t="str">
        <f>IF($C21="","",VLOOKUP($C21,県放送部員データ!$A$3:$K$305,10,0))</f>
        <v/>
      </c>
      <c r="N21" s="644" t="str">
        <f>IF($C21="","",VLOOKUP($C21,県放送部員データ!$A$3:$K$305,11,0))</f>
        <v/>
      </c>
      <c r="O21" s="252"/>
      <c r="Q21" s="2"/>
    </row>
    <row r="22" spans="1:17" ht="15" customHeight="1">
      <c r="A22" s="252">
        <v>16</v>
      </c>
      <c r="B22" s="445"/>
      <c r="C22" s="447"/>
      <c r="D22" s="448" t="str">
        <f>IF((Ⅳ２!$K$10)="次に進む前に確認が必要です！","入力不可(前ページへ戻って確認！)",IF((Ⅳ２!$K$10)="OK！",IF(C22="", "", VLOOKUP(C22,県放送部員データ!$A$3:$F$305,3,0)),""))</f>
        <v>入力不可(前ページへ戻って確認！)</v>
      </c>
      <c r="E22" s="450" t="str">
        <f>IF(C22="","",VLOOKUP(C22,県放送部員データ!$A$3:$F$305,4,0))</f>
        <v/>
      </c>
      <c r="F22" s="407">
        <f t="shared" si="0"/>
        <v>0</v>
      </c>
      <c r="G22" s="378" t="str">
        <f>IF(C22="","",VLOOKUP(C22,県放送部員データ!$A$3:$F$305,5,0))</f>
        <v/>
      </c>
      <c r="I22" s="644" t="str">
        <f>IF($C22="","",VLOOKUP($C22,県放送部員データ!$A$3:$K$305,6,0))</f>
        <v/>
      </c>
      <c r="J22" s="644" t="str">
        <f>IF($C22="","",VLOOKUP($C22,県放送部員データ!$A$3:$K$305,7,0))</f>
        <v/>
      </c>
      <c r="K22" s="644" t="str">
        <f>IF($C22="","",VLOOKUP($C22,県放送部員データ!$A$3:$K$305,8,0))</f>
        <v/>
      </c>
      <c r="L22" s="644" t="str">
        <f>IF($C22="","",VLOOKUP($C22,県放送部員データ!$A$3:$K$305,9,0))</f>
        <v/>
      </c>
      <c r="M22" s="644" t="str">
        <f>IF($C22="","",VLOOKUP($C22,県放送部員データ!$A$3:$K$305,10,0))</f>
        <v/>
      </c>
      <c r="N22" s="644" t="str">
        <f>IF($C22="","",VLOOKUP($C22,県放送部員データ!$A$3:$K$305,11,0))</f>
        <v/>
      </c>
      <c r="O22" s="252"/>
      <c r="Q22" s="2"/>
    </row>
    <row r="23" spans="1:17" ht="15" customHeight="1">
      <c r="A23" s="252">
        <v>17</v>
      </c>
      <c r="B23" s="445"/>
      <c r="C23" s="447"/>
      <c r="D23" s="448" t="str">
        <f>IF((Ⅳ２!$K$10)="次に進む前に確認が必要です！","入力不可(前ページへ戻って確認！)",IF((Ⅳ２!$K$10)="OK！",IF(C23="", "", VLOOKUP(C23,県放送部員データ!$A$3:$F$305,3,0)),""))</f>
        <v>入力不可(前ページへ戻って確認！)</v>
      </c>
      <c r="E23" s="450" t="str">
        <f>IF(C23="","",VLOOKUP(C23,県放送部員データ!$A$3:$F$305,4,0))</f>
        <v/>
      </c>
      <c r="F23" s="407">
        <f t="shared" si="0"/>
        <v>0</v>
      </c>
      <c r="G23" s="378" t="str">
        <f>IF(C23="","",VLOOKUP(C23,県放送部員データ!$A$3:$F$305,5,0))</f>
        <v/>
      </c>
      <c r="I23" s="644" t="str">
        <f>IF($C23="","",VLOOKUP($C23,県放送部員データ!$A$3:$K$305,6,0))</f>
        <v/>
      </c>
      <c r="J23" s="644" t="str">
        <f>IF($C23="","",VLOOKUP($C23,県放送部員データ!$A$3:$K$305,7,0))</f>
        <v/>
      </c>
      <c r="K23" s="644" t="str">
        <f>IF($C23="","",VLOOKUP($C23,県放送部員データ!$A$3:$K$305,8,0))</f>
        <v/>
      </c>
      <c r="L23" s="644" t="str">
        <f>IF($C23="","",VLOOKUP($C23,県放送部員データ!$A$3:$K$305,9,0))</f>
        <v/>
      </c>
      <c r="M23" s="644" t="str">
        <f>IF($C23="","",VLOOKUP($C23,県放送部員データ!$A$3:$K$305,10,0))</f>
        <v/>
      </c>
      <c r="N23" s="644" t="str">
        <f>IF($C23="","",VLOOKUP($C23,県放送部員データ!$A$3:$K$305,11,0))</f>
        <v/>
      </c>
      <c r="O23" s="252"/>
      <c r="Q23" s="2"/>
    </row>
    <row r="24" spans="1:17" ht="15" customHeight="1">
      <c r="A24" s="252">
        <v>18</v>
      </c>
      <c r="B24" s="445"/>
      <c r="C24" s="447"/>
      <c r="D24" s="448" t="str">
        <f>IF((Ⅳ２!$K$10)="次に進む前に確認が必要です！","入力不可(前ページへ戻って確認！)",IF((Ⅳ２!$K$10)="OK！",IF(C24="", "", VLOOKUP(C24,県放送部員データ!$A$3:$F$305,3,0)),""))</f>
        <v>入力不可(前ページへ戻って確認！)</v>
      </c>
      <c r="E24" s="450" t="str">
        <f>IF(C24="","",VLOOKUP(C24,県放送部員データ!$A$3:$F$305,4,0))</f>
        <v/>
      </c>
      <c r="F24" s="407">
        <f t="shared" si="0"/>
        <v>0</v>
      </c>
      <c r="G24" s="378" t="str">
        <f>IF(C24="","",VLOOKUP(C24,県放送部員データ!$A$3:$F$305,5,0))</f>
        <v/>
      </c>
      <c r="I24" s="644" t="str">
        <f>IF($C24="","",VLOOKUP($C24,県放送部員データ!$A$3:$K$305,6,0))</f>
        <v/>
      </c>
      <c r="J24" s="644" t="str">
        <f>IF($C24="","",VLOOKUP($C24,県放送部員データ!$A$3:$K$305,7,0))</f>
        <v/>
      </c>
      <c r="K24" s="644" t="str">
        <f>IF($C24="","",VLOOKUP($C24,県放送部員データ!$A$3:$K$305,8,0))</f>
        <v/>
      </c>
      <c r="L24" s="644" t="str">
        <f>IF($C24="","",VLOOKUP($C24,県放送部員データ!$A$3:$K$305,9,0))</f>
        <v/>
      </c>
      <c r="M24" s="644" t="str">
        <f>IF($C24="","",VLOOKUP($C24,県放送部員データ!$A$3:$K$305,10,0))</f>
        <v/>
      </c>
      <c r="N24" s="644" t="str">
        <f>IF($C24="","",VLOOKUP($C24,県放送部員データ!$A$3:$K$305,11,0))</f>
        <v/>
      </c>
      <c r="O24" s="252"/>
      <c r="Q24" s="2"/>
    </row>
    <row r="25" spans="1:17" ht="15" customHeight="1">
      <c r="A25" s="252">
        <v>19</v>
      </c>
      <c r="B25" s="445"/>
      <c r="C25" s="447"/>
      <c r="D25" s="448" t="str">
        <f>IF((Ⅳ２!$K$10)="次に進む前に確認が必要です！","入力不可(前ページへ戻って確認！)",IF((Ⅳ２!$K$10)="OK！",IF(C25="", "", VLOOKUP(C25,県放送部員データ!$A$3:$F$305,3,0)),""))</f>
        <v>入力不可(前ページへ戻って確認！)</v>
      </c>
      <c r="E25" s="450" t="str">
        <f>IF(C25="","",VLOOKUP(C25,県放送部員データ!$A$3:$F$305,4,0))</f>
        <v/>
      </c>
      <c r="F25" s="407">
        <f t="shared" si="0"/>
        <v>0</v>
      </c>
      <c r="G25" s="378" t="str">
        <f>IF(C25="","",VLOOKUP(C25,県放送部員データ!$A$3:$F$305,5,0))</f>
        <v/>
      </c>
      <c r="I25" s="644" t="str">
        <f>IF($C25="","",VLOOKUP($C25,県放送部員データ!$A$3:$K$305,6,0))</f>
        <v/>
      </c>
      <c r="J25" s="644" t="str">
        <f>IF($C25="","",VLOOKUP($C25,県放送部員データ!$A$3:$K$305,7,0))</f>
        <v/>
      </c>
      <c r="K25" s="644" t="str">
        <f>IF($C25="","",VLOOKUP($C25,県放送部員データ!$A$3:$K$305,8,0))</f>
        <v/>
      </c>
      <c r="L25" s="644" t="str">
        <f>IF($C25="","",VLOOKUP($C25,県放送部員データ!$A$3:$K$305,9,0))</f>
        <v/>
      </c>
      <c r="M25" s="644" t="str">
        <f>IF($C25="","",VLOOKUP($C25,県放送部員データ!$A$3:$K$305,10,0))</f>
        <v/>
      </c>
      <c r="N25" s="644" t="str">
        <f>IF($C25="","",VLOOKUP($C25,県放送部員データ!$A$3:$K$305,11,0))</f>
        <v/>
      </c>
      <c r="O25" s="252"/>
      <c r="Q25" s="2"/>
    </row>
    <row r="26" spans="1:17" ht="15" customHeight="1">
      <c r="A26" s="252">
        <v>20</v>
      </c>
      <c r="B26" s="445"/>
      <c r="C26" s="447"/>
      <c r="D26" s="448" t="str">
        <f>IF((Ⅳ２!$K$10)="次に進む前に確認が必要です！","入力不可(前ページへ戻って確認！)",IF((Ⅳ２!$K$10)="OK！",IF(C26="", "", VLOOKUP(C26,県放送部員データ!$A$3:$F$305,3,0)),""))</f>
        <v>入力不可(前ページへ戻って確認！)</v>
      </c>
      <c r="E26" s="450" t="str">
        <f>IF(C26="","",VLOOKUP(C26,県放送部員データ!$A$3:$F$305,4,0))</f>
        <v/>
      </c>
      <c r="F26" s="407">
        <f t="shared" si="0"/>
        <v>0</v>
      </c>
      <c r="G26" s="378" t="str">
        <f>IF(C26="","",VLOOKUP(C26,県放送部員データ!$A$3:$F$305,5,0))</f>
        <v/>
      </c>
      <c r="I26" s="644" t="str">
        <f>IF($C26="","",VLOOKUP($C26,県放送部員データ!$A$3:$K$305,6,0))</f>
        <v/>
      </c>
      <c r="J26" s="644" t="str">
        <f>IF($C26="","",VLOOKUP($C26,県放送部員データ!$A$3:$K$305,7,0))</f>
        <v/>
      </c>
      <c r="K26" s="644" t="str">
        <f>IF($C26="","",VLOOKUP($C26,県放送部員データ!$A$3:$K$305,8,0))</f>
        <v/>
      </c>
      <c r="L26" s="644" t="str">
        <f>IF($C26="","",VLOOKUP($C26,県放送部員データ!$A$3:$K$305,9,0))</f>
        <v/>
      </c>
      <c r="M26" s="644" t="str">
        <f>IF($C26="","",VLOOKUP($C26,県放送部員データ!$A$3:$K$305,10,0))</f>
        <v/>
      </c>
      <c r="N26" s="644" t="str">
        <f>IF($C26="","",VLOOKUP($C26,県放送部員データ!$A$3:$K$305,11,0))</f>
        <v/>
      </c>
      <c r="O26" s="252"/>
      <c r="Q26" s="2"/>
    </row>
    <row r="27" spans="1:17" ht="15" customHeight="1">
      <c r="A27" s="252">
        <v>21</v>
      </c>
      <c r="B27" s="445"/>
      <c r="C27" s="447"/>
      <c r="D27" s="448" t="str">
        <f>IF((Ⅳ２!$K$10)="次に進む前に確認が必要です！","入力不可(前ページへ戻って確認！)",IF((Ⅳ２!$K$10)="OK！",IF(C27="", "", VLOOKUP(C27,県放送部員データ!$A$3:$F$305,3,0)),""))</f>
        <v>入力不可(前ページへ戻って確認！)</v>
      </c>
      <c r="E27" s="450" t="str">
        <f>IF(C27="","",VLOOKUP(C27,県放送部員データ!$A$3:$F$305,4,0))</f>
        <v/>
      </c>
      <c r="F27" s="407">
        <f t="shared" si="0"/>
        <v>0</v>
      </c>
      <c r="G27" s="378" t="str">
        <f>IF(C27="","",VLOOKUP(C27,県放送部員データ!$A$3:$F$305,5,0))</f>
        <v/>
      </c>
      <c r="I27" s="644" t="str">
        <f>IF($C27="","",VLOOKUP($C27,県放送部員データ!$A$3:$K$305,6,0))</f>
        <v/>
      </c>
      <c r="J27" s="644" t="str">
        <f>IF($C27="","",VLOOKUP($C27,県放送部員データ!$A$3:$K$305,7,0))</f>
        <v/>
      </c>
      <c r="K27" s="644" t="str">
        <f>IF($C27="","",VLOOKUP($C27,県放送部員データ!$A$3:$K$305,8,0))</f>
        <v/>
      </c>
      <c r="L27" s="644" t="str">
        <f>IF($C27="","",VLOOKUP($C27,県放送部員データ!$A$3:$K$305,9,0))</f>
        <v/>
      </c>
      <c r="M27" s="644" t="str">
        <f>IF($C27="","",VLOOKUP($C27,県放送部員データ!$A$3:$K$305,10,0))</f>
        <v/>
      </c>
      <c r="N27" s="644" t="str">
        <f>IF($C27="","",VLOOKUP($C27,県放送部員データ!$A$3:$K$305,11,0))</f>
        <v/>
      </c>
      <c r="O27" s="252"/>
      <c r="Q27" s="2"/>
    </row>
    <row r="28" spans="1:17" ht="15" customHeight="1">
      <c r="A28" s="252">
        <v>22</v>
      </c>
      <c r="B28" s="445"/>
      <c r="C28" s="447"/>
      <c r="D28" s="448" t="str">
        <f>IF((Ⅳ２!$K$10)="次に進む前に確認が必要です！","入力不可(前ページへ戻って確認！)",IF((Ⅳ２!$K$10)="OK！",IF(C28="", "", VLOOKUP(C28,県放送部員データ!$A$3:$F$305,3,0)),""))</f>
        <v>入力不可(前ページへ戻って確認！)</v>
      </c>
      <c r="E28" s="450" t="str">
        <f>IF(C28="","",VLOOKUP(C28,県放送部員データ!$A$3:$F$305,4,0))</f>
        <v/>
      </c>
      <c r="F28" s="407">
        <f t="shared" si="0"/>
        <v>0</v>
      </c>
      <c r="G28" s="378" t="str">
        <f>IF(C28="","",VLOOKUP(C28,県放送部員データ!$A$3:$F$305,5,0))</f>
        <v/>
      </c>
      <c r="I28" s="644" t="str">
        <f>IF($C28="","",VLOOKUP($C28,県放送部員データ!$A$3:$K$305,6,0))</f>
        <v/>
      </c>
      <c r="J28" s="644" t="str">
        <f>IF($C28="","",VLOOKUP($C28,県放送部員データ!$A$3:$K$305,7,0))</f>
        <v/>
      </c>
      <c r="K28" s="644" t="str">
        <f>IF($C28="","",VLOOKUP($C28,県放送部員データ!$A$3:$K$305,8,0))</f>
        <v/>
      </c>
      <c r="L28" s="644" t="str">
        <f>IF($C28="","",VLOOKUP($C28,県放送部員データ!$A$3:$K$305,9,0))</f>
        <v/>
      </c>
      <c r="M28" s="644" t="str">
        <f>IF($C28="","",VLOOKUP($C28,県放送部員データ!$A$3:$K$305,10,0))</f>
        <v/>
      </c>
      <c r="N28" s="644" t="str">
        <f>IF($C28="","",VLOOKUP($C28,県放送部員データ!$A$3:$K$305,11,0))</f>
        <v/>
      </c>
      <c r="O28" s="252"/>
      <c r="Q28" s="2"/>
    </row>
    <row r="29" spans="1:17" ht="15" customHeight="1">
      <c r="A29" s="252">
        <v>23</v>
      </c>
      <c r="B29" s="445"/>
      <c r="C29" s="447"/>
      <c r="D29" s="448" t="str">
        <f>IF((Ⅳ２!$K$10)="次に進む前に確認が必要です！","入力不可(前ページへ戻って確認！)",IF((Ⅳ２!$K$10)="OK！",IF(C29="", "", VLOOKUP(C29,県放送部員データ!$A$3:$F$305,3,0)),""))</f>
        <v>入力不可(前ページへ戻って確認！)</v>
      </c>
      <c r="E29" s="450" t="str">
        <f>IF(C29="","",VLOOKUP(C29,県放送部員データ!$A$3:$F$305,4,0))</f>
        <v/>
      </c>
      <c r="F29" s="407">
        <f t="shared" si="0"/>
        <v>0</v>
      </c>
      <c r="G29" s="378" t="str">
        <f>IF(C29="","",VLOOKUP(C29,県放送部員データ!$A$3:$F$305,5,0))</f>
        <v/>
      </c>
      <c r="I29" s="644" t="str">
        <f>IF($C29="","",VLOOKUP($C29,県放送部員データ!$A$3:$K$305,6,0))</f>
        <v/>
      </c>
      <c r="J29" s="644" t="str">
        <f>IF($C29="","",VLOOKUP($C29,県放送部員データ!$A$3:$K$305,7,0))</f>
        <v/>
      </c>
      <c r="K29" s="644" t="str">
        <f>IF($C29="","",VLOOKUP($C29,県放送部員データ!$A$3:$K$305,8,0))</f>
        <v/>
      </c>
      <c r="L29" s="644" t="str">
        <f>IF($C29="","",VLOOKUP($C29,県放送部員データ!$A$3:$K$305,9,0))</f>
        <v/>
      </c>
      <c r="M29" s="644" t="str">
        <f>IF($C29="","",VLOOKUP($C29,県放送部員データ!$A$3:$K$305,10,0))</f>
        <v/>
      </c>
      <c r="N29" s="644" t="str">
        <f>IF($C29="","",VLOOKUP($C29,県放送部員データ!$A$3:$K$305,11,0))</f>
        <v/>
      </c>
      <c r="O29" s="252"/>
      <c r="Q29" s="2"/>
    </row>
    <row r="30" spans="1:17" ht="15" customHeight="1">
      <c r="A30" s="252">
        <v>24</v>
      </c>
      <c r="B30" s="445"/>
      <c r="C30" s="447"/>
      <c r="D30" s="448" t="str">
        <f>IF((Ⅳ２!$K$10)="次に進む前に確認が必要です！","入力不可(前ページへ戻って確認！)",IF((Ⅳ２!$K$10)="OK！",IF(C30="", "", VLOOKUP(C30,県放送部員データ!$A$3:$F$305,3,0)),""))</f>
        <v>入力不可(前ページへ戻って確認！)</v>
      </c>
      <c r="E30" s="450" t="str">
        <f>IF(C30="","",VLOOKUP(C30,県放送部員データ!$A$3:$F$305,4,0))</f>
        <v/>
      </c>
      <c r="F30" s="407">
        <f t="shared" si="0"/>
        <v>0</v>
      </c>
      <c r="G30" s="378" t="str">
        <f>IF(C30="","",VLOOKUP(C30,県放送部員データ!$A$3:$F$305,5,0))</f>
        <v/>
      </c>
      <c r="I30" s="644" t="str">
        <f>IF($C30="","",VLOOKUP($C30,県放送部員データ!$A$3:$K$305,6,0))</f>
        <v/>
      </c>
      <c r="J30" s="644" t="str">
        <f>IF($C30="","",VLOOKUP($C30,県放送部員データ!$A$3:$K$305,7,0))</f>
        <v/>
      </c>
      <c r="K30" s="644" t="str">
        <f>IF($C30="","",VLOOKUP($C30,県放送部員データ!$A$3:$K$305,8,0))</f>
        <v/>
      </c>
      <c r="L30" s="644" t="str">
        <f>IF($C30="","",VLOOKUP($C30,県放送部員データ!$A$3:$K$305,9,0))</f>
        <v/>
      </c>
      <c r="M30" s="644" t="str">
        <f>IF($C30="","",VLOOKUP($C30,県放送部員データ!$A$3:$K$305,10,0))</f>
        <v/>
      </c>
      <c r="N30" s="644" t="str">
        <f>IF($C30="","",VLOOKUP($C30,県放送部員データ!$A$3:$K$305,11,0))</f>
        <v/>
      </c>
      <c r="O30" s="252"/>
      <c r="Q30" s="2"/>
    </row>
    <row r="31" spans="1:17" ht="15" customHeight="1">
      <c r="A31" s="252">
        <v>25</v>
      </c>
      <c r="B31" s="445"/>
      <c r="C31" s="447"/>
      <c r="D31" s="448" t="str">
        <f>IF((Ⅳ２!$K$10)="次に進む前に確認が必要です！","入力不可(前ページへ戻って確認！)",IF((Ⅳ２!$K$10)="OK！",IF(C31="", "", VLOOKUP(C31,県放送部員データ!$A$3:$F$305,3,0)),""))</f>
        <v>入力不可(前ページへ戻って確認！)</v>
      </c>
      <c r="E31" s="450" t="str">
        <f>IF(C31="","",VLOOKUP(C31,県放送部員データ!$A$3:$F$305,4,0))</f>
        <v/>
      </c>
      <c r="F31" s="407">
        <f t="shared" si="0"/>
        <v>0</v>
      </c>
      <c r="G31" s="378" t="str">
        <f>IF(C31="","",VLOOKUP(C31,県放送部員データ!$A$3:$F$305,5,0))</f>
        <v/>
      </c>
      <c r="I31" s="644" t="str">
        <f>IF($C31="","",VLOOKUP($C31,県放送部員データ!$A$3:$K$305,6,0))</f>
        <v/>
      </c>
      <c r="J31" s="644" t="str">
        <f>IF($C31="","",VLOOKUP($C31,県放送部員データ!$A$3:$K$305,7,0))</f>
        <v/>
      </c>
      <c r="K31" s="644" t="str">
        <f>IF($C31="","",VLOOKUP($C31,県放送部員データ!$A$3:$K$305,8,0))</f>
        <v/>
      </c>
      <c r="L31" s="644" t="str">
        <f>IF($C31="","",VLOOKUP($C31,県放送部員データ!$A$3:$K$305,9,0))</f>
        <v/>
      </c>
      <c r="M31" s="644" t="str">
        <f>IF($C31="","",VLOOKUP($C31,県放送部員データ!$A$3:$K$305,10,0))</f>
        <v/>
      </c>
      <c r="N31" s="644" t="str">
        <f>IF($C31="","",VLOOKUP($C31,県放送部員データ!$A$3:$K$305,11,0))</f>
        <v/>
      </c>
      <c r="O31" s="252"/>
      <c r="Q31" s="2"/>
    </row>
    <row r="32" spans="1:17" ht="15" customHeight="1">
      <c r="A32" s="252">
        <v>26</v>
      </c>
      <c r="B32" s="445"/>
      <c r="C32" s="447"/>
      <c r="D32" s="448" t="str">
        <f>IF((Ⅳ２!$K$10)="次に進む前に確認が必要です！","入力不可(前ページへ戻って確認！)",IF((Ⅳ２!$K$10)="OK！",IF(C32="", "", VLOOKUP(C32,県放送部員データ!$A$3:$F$305,3,0)),""))</f>
        <v>入力不可(前ページへ戻って確認！)</v>
      </c>
      <c r="E32" s="450" t="str">
        <f>IF(C32="","",VLOOKUP(C32,県放送部員データ!$A$3:$F$305,4,0))</f>
        <v/>
      </c>
      <c r="F32" s="407">
        <f t="shared" si="0"/>
        <v>0</v>
      </c>
      <c r="G32" s="378" t="str">
        <f>IF(C32="","",VLOOKUP(C32,県放送部員データ!$A$3:$F$305,5,0))</f>
        <v/>
      </c>
      <c r="I32" s="644" t="str">
        <f>IF($C32="","",VLOOKUP($C32,県放送部員データ!$A$3:$K$305,6,0))</f>
        <v/>
      </c>
      <c r="J32" s="644" t="str">
        <f>IF($C32="","",VLOOKUP($C32,県放送部員データ!$A$3:$K$305,7,0))</f>
        <v/>
      </c>
      <c r="K32" s="644" t="str">
        <f>IF($C32="","",VLOOKUP($C32,県放送部員データ!$A$3:$K$305,8,0))</f>
        <v/>
      </c>
      <c r="L32" s="644" t="str">
        <f>IF($C32="","",VLOOKUP($C32,県放送部員データ!$A$3:$K$305,9,0))</f>
        <v/>
      </c>
      <c r="M32" s="644" t="str">
        <f>IF($C32="","",VLOOKUP($C32,県放送部員データ!$A$3:$K$305,10,0))</f>
        <v/>
      </c>
      <c r="N32" s="644" t="str">
        <f>IF($C32="","",VLOOKUP($C32,県放送部員データ!$A$3:$K$305,11,0))</f>
        <v/>
      </c>
      <c r="O32" s="252"/>
      <c r="Q32" s="2"/>
    </row>
    <row r="33" spans="1:17" ht="15" customHeight="1">
      <c r="A33" s="252">
        <v>27</v>
      </c>
      <c r="B33" s="445"/>
      <c r="C33" s="447"/>
      <c r="D33" s="448" t="str">
        <f>IF((Ⅳ２!$K$10)="次に進む前に確認が必要です！","入力不可(前ページへ戻って確認！)",IF((Ⅳ２!$K$10)="OK！",IF(C33="", "", VLOOKUP(C33,県放送部員データ!$A$3:$F$305,3,0)),""))</f>
        <v>入力不可(前ページへ戻って確認！)</v>
      </c>
      <c r="E33" s="450" t="str">
        <f>IF(C33="","",VLOOKUP(C33,県放送部員データ!$A$3:$F$305,4,0))</f>
        <v/>
      </c>
      <c r="F33" s="407">
        <f t="shared" si="0"/>
        <v>0</v>
      </c>
      <c r="G33" s="378" t="str">
        <f>IF(C33="","",VLOOKUP(C33,県放送部員データ!$A$3:$F$305,5,0))</f>
        <v/>
      </c>
      <c r="I33" s="644" t="str">
        <f>IF($C33="","",VLOOKUP($C33,県放送部員データ!$A$3:$K$305,6,0))</f>
        <v/>
      </c>
      <c r="J33" s="644" t="str">
        <f>IF($C33="","",VLOOKUP($C33,県放送部員データ!$A$3:$K$305,7,0))</f>
        <v/>
      </c>
      <c r="K33" s="644" t="str">
        <f>IF($C33="","",VLOOKUP($C33,県放送部員データ!$A$3:$K$305,8,0))</f>
        <v/>
      </c>
      <c r="L33" s="644" t="str">
        <f>IF($C33="","",VLOOKUP($C33,県放送部員データ!$A$3:$K$305,9,0))</f>
        <v/>
      </c>
      <c r="M33" s="644" t="str">
        <f>IF($C33="","",VLOOKUP($C33,県放送部員データ!$A$3:$K$305,10,0))</f>
        <v/>
      </c>
      <c r="N33" s="644" t="str">
        <f>IF($C33="","",VLOOKUP($C33,県放送部員データ!$A$3:$K$305,11,0))</f>
        <v/>
      </c>
      <c r="O33" s="252"/>
      <c r="Q33" s="2"/>
    </row>
    <row r="34" spans="1:17" ht="15" customHeight="1">
      <c r="A34" s="252">
        <v>28</v>
      </c>
      <c r="B34" s="445"/>
      <c r="C34" s="447"/>
      <c r="D34" s="448" t="str">
        <f>IF((Ⅳ２!$K$10)="次に進む前に確認が必要です！","入力不可(前ページへ戻って確認！)",IF((Ⅳ２!$K$10)="OK！",IF(C34="", "", VLOOKUP(C34,県放送部員データ!$A$3:$F$305,3,0)),""))</f>
        <v>入力不可(前ページへ戻って確認！)</v>
      </c>
      <c r="E34" s="450" t="str">
        <f>IF(C34="","",VLOOKUP(C34,県放送部員データ!$A$3:$F$305,4,0))</f>
        <v/>
      </c>
      <c r="F34" s="407">
        <f t="shared" si="0"/>
        <v>0</v>
      </c>
      <c r="G34" s="378" t="str">
        <f>IF(C34="","",VLOOKUP(C34,県放送部員データ!$A$3:$F$305,5,0))</f>
        <v/>
      </c>
      <c r="I34" s="644" t="str">
        <f>IF($C34="","",VLOOKUP($C34,県放送部員データ!$A$3:$K$305,6,0))</f>
        <v/>
      </c>
      <c r="J34" s="644" t="str">
        <f>IF($C34="","",VLOOKUP($C34,県放送部員データ!$A$3:$K$305,7,0))</f>
        <v/>
      </c>
      <c r="K34" s="644" t="str">
        <f>IF($C34="","",VLOOKUP($C34,県放送部員データ!$A$3:$K$305,8,0))</f>
        <v/>
      </c>
      <c r="L34" s="644" t="str">
        <f>IF($C34="","",VLOOKUP($C34,県放送部員データ!$A$3:$K$305,9,0))</f>
        <v/>
      </c>
      <c r="M34" s="644" t="str">
        <f>IF($C34="","",VLOOKUP($C34,県放送部員データ!$A$3:$K$305,10,0))</f>
        <v/>
      </c>
      <c r="N34" s="644" t="str">
        <f>IF($C34="","",VLOOKUP($C34,県放送部員データ!$A$3:$K$305,11,0))</f>
        <v/>
      </c>
      <c r="O34" s="252"/>
      <c r="Q34" s="2"/>
    </row>
    <row r="35" spans="1:17" ht="15" customHeight="1">
      <c r="A35" s="252">
        <v>29</v>
      </c>
      <c r="B35" s="445"/>
      <c r="C35" s="447"/>
      <c r="D35" s="448" t="str">
        <f>IF((Ⅳ２!$K$10)="次に進む前に確認が必要です！","入力不可(前ページへ戻って確認！)",IF((Ⅳ２!$K$10)="OK！",IF(C35="", "", VLOOKUP(C35,県放送部員データ!$A$3:$F$305,3,0)),""))</f>
        <v>入力不可(前ページへ戻って確認！)</v>
      </c>
      <c r="E35" s="450" t="str">
        <f>IF(C35="","",VLOOKUP(C35,県放送部員データ!$A$3:$F$305,4,0))</f>
        <v/>
      </c>
      <c r="F35" s="407">
        <f t="shared" si="0"/>
        <v>0</v>
      </c>
      <c r="G35" s="378" t="str">
        <f>IF(C35="","",VLOOKUP(C35,県放送部員データ!$A$3:$F$305,5,0))</f>
        <v/>
      </c>
      <c r="I35" s="644" t="str">
        <f>IF($C35="","",VLOOKUP($C35,県放送部員データ!$A$3:$K$305,6,0))</f>
        <v/>
      </c>
      <c r="J35" s="644" t="str">
        <f>IF($C35="","",VLOOKUP($C35,県放送部員データ!$A$3:$K$305,7,0))</f>
        <v/>
      </c>
      <c r="K35" s="644" t="str">
        <f>IF($C35="","",VLOOKUP($C35,県放送部員データ!$A$3:$K$305,8,0))</f>
        <v/>
      </c>
      <c r="L35" s="644" t="str">
        <f>IF($C35="","",VLOOKUP($C35,県放送部員データ!$A$3:$K$305,9,0))</f>
        <v/>
      </c>
      <c r="M35" s="644" t="str">
        <f>IF($C35="","",VLOOKUP($C35,県放送部員データ!$A$3:$K$305,10,0))</f>
        <v/>
      </c>
      <c r="N35" s="644" t="str">
        <f>IF($C35="","",VLOOKUP($C35,県放送部員データ!$A$3:$K$305,11,0))</f>
        <v/>
      </c>
      <c r="O35" s="252"/>
      <c r="Q35" s="2"/>
    </row>
    <row r="36" spans="1:17" ht="15" customHeight="1">
      <c r="A36" s="252">
        <v>30</v>
      </c>
      <c r="B36" s="445"/>
      <c r="C36" s="447"/>
      <c r="D36" s="448" t="str">
        <f>IF((Ⅳ２!$K$10)="次に進む前に確認が必要です！","入力不可(前ページへ戻って確認！)",IF((Ⅳ２!$K$10)="OK！",IF(C36="", "", VLOOKUP(C36,県放送部員データ!$A$3:$F$305,3,0)),""))</f>
        <v>入力不可(前ページへ戻って確認！)</v>
      </c>
      <c r="E36" s="450" t="str">
        <f>IF(C36="","",VLOOKUP(C36,県放送部員データ!$A$3:$F$305,4,0))</f>
        <v/>
      </c>
      <c r="F36" s="407">
        <f t="shared" si="0"/>
        <v>0</v>
      </c>
      <c r="G36" s="378" t="str">
        <f>IF(C36="","",VLOOKUP(C36,県放送部員データ!$A$3:$F$305,5,0))</f>
        <v/>
      </c>
      <c r="I36" s="644" t="str">
        <f>IF($C36="","",VLOOKUP($C36,県放送部員データ!$A$3:$K$305,6,0))</f>
        <v/>
      </c>
      <c r="J36" s="644" t="str">
        <f>IF($C36="","",VLOOKUP($C36,県放送部員データ!$A$3:$K$305,7,0))</f>
        <v/>
      </c>
      <c r="K36" s="644" t="str">
        <f>IF($C36="","",VLOOKUP($C36,県放送部員データ!$A$3:$K$305,8,0))</f>
        <v/>
      </c>
      <c r="L36" s="644" t="str">
        <f>IF($C36="","",VLOOKUP($C36,県放送部員データ!$A$3:$K$305,9,0))</f>
        <v/>
      </c>
      <c r="M36" s="644" t="str">
        <f>IF($C36="","",VLOOKUP($C36,県放送部員データ!$A$3:$K$305,10,0))</f>
        <v/>
      </c>
      <c r="N36" s="644" t="str">
        <f>IF($C36="","",VLOOKUP($C36,県放送部員データ!$A$3:$K$305,11,0))</f>
        <v/>
      </c>
      <c r="O36" s="252"/>
      <c r="Q36" s="2"/>
    </row>
    <row r="37" spans="1:17" ht="15" customHeight="1">
      <c r="A37" s="252">
        <v>31</v>
      </c>
      <c r="B37" s="445"/>
      <c r="C37" s="447"/>
      <c r="D37" s="448" t="str">
        <f>IF((Ⅳ２!$K$10)="次に進む前に確認が必要です！","入力不可(前ページへ戻って確認！)",IF((Ⅳ２!$K$10)="OK！",IF(C37="", "", VLOOKUP(C37,県放送部員データ!$A$3:$F$305,3,0)),""))</f>
        <v>入力不可(前ページへ戻って確認！)</v>
      </c>
      <c r="E37" s="450" t="str">
        <f>IF(C37="","",VLOOKUP(C37,県放送部員データ!$A$3:$F$305,4,0))</f>
        <v/>
      </c>
      <c r="F37" s="407">
        <f t="shared" si="0"/>
        <v>0</v>
      </c>
      <c r="G37" s="378" t="str">
        <f>IF(C37="","",VLOOKUP(C37,県放送部員データ!$A$3:$F$305,5,0))</f>
        <v/>
      </c>
      <c r="I37" s="644" t="str">
        <f>IF($C37="","",VLOOKUP($C37,県放送部員データ!$A$3:$K$305,6,0))</f>
        <v/>
      </c>
      <c r="J37" s="644" t="str">
        <f>IF($C37="","",VLOOKUP($C37,県放送部員データ!$A$3:$K$305,7,0))</f>
        <v/>
      </c>
      <c r="K37" s="644" t="str">
        <f>IF($C37="","",VLOOKUP($C37,県放送部員データ!$A$3:$K$305,8,0))</f>
        <v/>
      </c>
      <c r="L37" s="644" t="str">
        <f>IF($C37="","",VLOOKUP($C37,県放送部員データ!$A$3:$K$305,9,0))</f>
        <v/>
      </c>
      <c r="M37" s="644" t="str">
        <f>IF($C37="","",VLOOKUP($C37,県放送部員データ!$A$3:$K$305,10,0))</f>
        <v/>
      </c>
      <c r="N37" s="644" t="str">
        <f>IF($C37="","",VLOOKUP($C37,県放送部員データ!$A$3:$K$305,11,0))</f>
        <v/>
      </c>
      <c r="O37" s="252"/>
      <c r="Q37" s="2"/>
    </row>
    <row r="38" spans="1:17" ht="15" customHeight="1">
      <c r="A38" s="252">
        <v>32</v>
      </c>
      <c r="B38" s="445"/>
      <c r="C38" s="447"/>
      <c r="D38" s="448" t="str">
        <f>IF((Ⅳ２!$K$10)="次に進む前に確認が必要です！","入力不可(前ページへ戻って確認！)",IF((Ⅳ２!$K$10)="OK！",IF(C38="", "", VLOOKUP(C38,県放送部員データ!$A$3:$F$305,3,0)),""))</f>
        <v>入力不可(前ページへ戻って確認！)</v>
      </c>
      <c r="E38" s="450" t="str">
        <f>IF(C38="","",VLOOKUP(C38,県放送部員データ!$A$3:$F$305,4,0))</f>
        <v/>
      </c>
      <c r="F38" s="407">
        <f t="shared" si="0"/>
        <v>0</v>
      </c>
      <c r="G38" s="378" t="str">
        <f>IF(C38="","",VLOOKUP(C38,県放送部員データ!$A$3:$F$305,5,0))</f>
        <v/>
      </c>
      <c r="I38" s="644" t="str">
        <f>IF($C38="","",VLOOKUP($C38,県放送部員データ!$A$3:$K$305,6,0))</f>
        <v/>
      </c>
      <c r="J38" s="644" t="str">
        <f>IF($C38="","",VLOOKUP($C38,県放送部員データ!$A$3:$K$305,7,0))</f>
        <v/>
      </c>
      <c r="K38" s="644" t="str">
        <f>IF($C38="","",VLOOKUP($C38,県放送部員データ!$A$3:$K$305,8,0))</f>
        <v/>
      </c>
      <c r="L38" s="644" t="str">
        <f>IF($C38="","",VLOOKUP($C38,県放送部員データ!$A$3:$K$305,9,0))</f>
        <v/>
      </c>
      <c r="M38" s="644" t="str">
        <f>IF($C38="","",VLOOKUP($C38,県放送部員データ!$A$3:$K$305,10,0))</f>
        <v/>
      </c>
      <c r="N38" s="644" t="str">
        <f>IF($C38="","",VLOOKUP($C38,県放送部員データ!$A$3:$K$305,11,0))</f>
        <v/>
      </c>
      <c r="O38" s="252"/>
      <c r="Q38" s="2"/>
    </row>
    <row r="39" spans="1:17" ht="15" customHeight="1">
      <c r="A39" s="252">
        <v>33</v>
      </c>
      <c r="B39" s="445"/>
      <c r="C39" s="447"/>
      <c r="D39" s="448" t="str">
        <f>IF((Ⅳ２!$K$10)="次に進む前に確認が必要です！","入力不可(前ページへ戻って確認！)",IF((Ⅳ２!$K$10)="OK！",IF(C39="", "", VLOOKUP(C39,県放送部員データ!$A$3:$F$305,3,0)),""))</f>
        <v>入力不可(前ページへ戻って確認！)</v>
      </c>
      <c r="E39" s="450" t="str">
        <f>IF(C39="","",VLOOKUP(C39,県放送部員データ!$A$3:$F$305,4,0))</f>
        <v/>
      </c>
      <c r="F39" s="407">
        <f t="shared" si="0"/>
        <v>0</v>
      </c>
      <c r="G39" s="378" t="str">
        <f>IF(C39="","",VLOOKUP(C39,県放送部員データ!$A$3:$F$305,5,0))</f>
        <v/>
      </c>
      <c r="I39" s="644" t="str">
        <f>IF($C39="","",VLOOKUP($C39,県放送部員データ!$A$3:$K$305,6,0))</f>
        <v/>
      </c>
      <c r="J39" s="644" t="str">
        <f>IF($C39="","",VLOOKUP($C39,県放送部員データ!$A$3:$K$305,7,0))</f>
        <v/>
      </c>
      <c r="K39" s="644" t="str">
        <f>IF($C39="","",VLOOKUP($C39,県放送部員データ!$A$3:$K$305,8,0))</f>
        <v/>
      </c>
      <c r="L39" s="644" t="str">
        <f>IF($C39="","",VLOOKUP($C39,県放送部員データ!$A$3:$K$305,9,0))</f>
        <v/>
      </c>
      <c r="M39" s="644" t="str">
        <f>IF($C39="","",VLOOKUP($C39,県放送部員データ!$A$3:$K$305,10,0))</f>
        <v/>
      </c>
      <c r="N39" s="644" t="str">
        <f>IF($C39="","",VLOOKUP($C39,県放送部員データ!$A$3:$K$305,11,0))</f>
        <v/>
      </c>
      <c r="O39" s="252"/>
      <c r="Q39" s="2"/>
    </row>
    <row r="40" spans="1:17" ht="15" customHeight="1">
      <c r="A40" s="252">
        <v>34</v>
      </c>
      <c r="B40" s="445"/>
      <c r="C40" s="447"/>
      <c r="D40" s="448" t="str">
        <f>IF((Ⅳ２!$K$10)="次に進む前に確認が必要です！","入力不可(前ページへ戻って確認！)",IF((Ⅳ２!$K$10)="OK！",IF(C40="", "", VLOOKUP(C40,県放送部員データ!$A$3:$F$305,3,0)),""))</f>
        <v>入力不可(前ページへ戻って確認！)</v>
      </c>
      <c r="E40" s="450" t="str">
        <f>IF(C40="","",VLOOKUP(C40,県放送部員データ!$A$3:$F$305,4,0))</f>
        <v/>
      </c>
      <c r="F40" s="407">
        <f t="shared" si="0"/>
        <v>0</v>
      </c>
      <c r="G40" s="378" t="str">
        <f>IF(C40="","",VLOOKUP(C40,県放送部員データ!$A$3:$F$305,5,0))</f>
        <v/>
      </c>
      <c r="I40" s="644" t="str">
        <f>IF($C40="","",VLOOKUP($C40,県放送部員データ!$A$3:$K$305,6,0))</f>
        <v/>
      </c>
      <c r="J40" s="644" t="str">
        <f>IF($C40="","",VLOOKUP($C40,県放送部員データ!$A$3:$K$305,7,0))</f>
        <v/>
      </c>
      <c r="K40" s="644" t="str">
        <f>IF($C40="","",VLOOKUP($C40,県放送部員データ!$A$3:$K$305,8,0))</f>
        <v/>
      </c>
      <c r="L40" s="644" t="str">
        <f>IF($C40="","",VLOOKUP($C40,県放送部員データ!$A$3:$K$305,9,0))</f>
        <v/>
      </c>
      <c r="M40" s="644" t="str">
        <f>IF($C40="","",VLOOKUP($C40,県放送部員データ!$A$3:$K$305,10,0))</f>
        <v/>
      </c>
      <c r="N40" s="644" t="str">
        <f>IF($C40="","",VLOOKUP($C40,県放送部員データ!$A$3:$K$305,11,0))</f>
        <v/>
      </c>
      <c r="O40" s="252"/>
      <c r="Q40" s="2"/>
    </row>
    <row r="41" spans="1:17" ht="15" customHeight="1">
      <c r="A41" s="252">
        <v>35</v>
      </c>
      <c r="B41" s="445"/>
      <c r="C41" s="447"/>
      <c r="D41" s="448" t="str">
        <f>IF((Ⅳ２!$K$10)="次に進む前に確認が必要です！","入力不可(前ページへ戻って確認！)",IF((Ⅳ２!$K$10)="OK！",IF(C41="", "", VLOOKUP(C41,県放送部員データ!$A$3:$F$305,3,0)),""))</f>
        <v>入力不可(前ページへ戻って確認！)</v>
      </c>
      <c r="E41" s="450" t="str">
        <f>IF(C41="","",VLOOKUP(C41,県放送部員データ!$A$3:$F$305,4,0))</f>
        <v/>
      </c>
      <c r="F41" s="407">
        <f t="shared" si="0"/>
        <v>0</v>
      </c>
      <c r="G41" s="378" t="str">
        <f>IF(C41="","",VLOOKUP(C41,県放送部員データ!$A$3:$F$305,5,0))</f>
        <v/>
      </c>
      <c r="I41" s="644" t="str">
        <f>IF($C41="","",VLOOKUP($C41,県放送部員データ!$A$3:$K$305,6,0))</f>
        <v/>
      </c>
      <c r="J41" s="644" t="str">
        <f>IF($C41="","",VLOOKUP($C41,県放送部員データ!$A$3:$K$305,7,0))</f>
        <v/>
      </c>
      <c r="K41" s="644" t="str">
        <f>IF($C41="","",VLOOKUP($C41,県放送部員データ!$A$3:$K$305,8,0))</f>
        <v/>
      </c>
      <c r="L41" s="644" t="str">
        <f>IF($C41="","",VLOOKUP($C41,県放送部員データ!$A$3:$K$305,9,0))</f>
        <v/>
      </c>
      <c r="M41" s="644" t="str">
        <f>IF($C41="","",VLOOKUP($C41,県放送部員データ!$A$3:$K$305,10,0))</f>
        <v/>
      </c>
      <c r="N41" s="644" t="str">
        <f>IF($C41="","",VLOOKUP($C41,県放送部員データ!$A$3:$K$305,11,0))</f>
        <v/>
      </c>
      <c r="O41" s="252"/>
      <c r="Q41" s="2"/>
    </row>
    <row r="42" spans="1:17" ht="15" customHeight="1">
      <c r="A42" s="252">
        <v>36</v>
      </c>
      <c r="B42" s="445"/>
      <c r="C42" s="447"/>
      <c r="D42" s="448" t="str">
        <f>IF((Ⅳ２!$K$10)="次に進む前に確認が必要です！","入力不可(前ページへ戻って確認！)",IF((Ⅳ２!$K$10)="OK！",IF(C42="", "", VLOOKUP(C42,県放送部員データ!$A$3:$F$305,3,0)),""))</f>
        <v>入力不可(前ページへ戻って確認！)</v>
      </c>
      <c r="E42" s="450" t="str">
        <f>IF(C42="","",VLOOKUP(C42,県放送部員データ!$A$3:$F$305,4,0))</f>
        <v/>
      </c>
      <c r="F42" s="407">
        <f t="shared" si="0"/>
        <v>0</v>
      </c>
      <c r="G42" s="378" t="str">
        <f>IF(C42="","",VLOOKUP(C42,県放送部員データ!$A$3:$F$305,5,0))</f>
        <v/>
      </c>
      <c r="I42" s="644" t="str">
        <f>IF($C42="","",VLOOKUP($C42,県放送部員データ!$A$3:$K$305,6,0))</f>
        <v/>
      </c>
      <c r="J42" s="644" t="str">
        <f>IF($C42="","",VLOOKUP($C42,県放送部員データ!$A$3:$K$305,7,0))</f>
        <v/>
      </c>
      <c r="K42" s="644" t="str">
        <f>IF($C42="","",VLOOKUP($C42,県放送部員データ!$A$3:$K$305,8,0))</f>
        <v/>
      </c>
      <c r="L42" s="644" t="str">
        <f>IF($C42="","",VLOOKUP($C42,県放送部員データ!$A$3:$K$305,9,0))</f>
        <v/>
      </c>
      <c r="M42" s="644" t="str">
        <f>IF($C42="","",VLOOKUP($C42,県放送部員データ!$A$3:$K$305,10,0))</f>
        <v/>
      </c>
      <c r="N42" s="644" t="str">
        <f>IF($C42="","",VLOOKUP($C42,県放送部員データ!$A$3:$K$305,11,0))</f>
        <v/>
      </c>
      <c r="O42" s="252"/>
      <c r="Q42" s="2"/>
    </row>
    <row r="43" spans="1:17" ht="15" customHeight="1">
      <c r="A43" s="252">
        <v>37</v>
      </c>
      <c r="B43" s="445"/>
      <c r="C43" s="447"/>
      <c r="D43" s="448" t="str">
        <f>IF((Ⅳ２!$K$10)="次に進む前に確認が必要です！","入力不可(前ページへ戻って確認！)",IF((Ⅳ２!$K$10)="OK！",IF(C43="", "", VLOOKUP(C43,県放送部員データ!$A$3:$F$305,3,0)),""))</f>
        <v>入力不可(前ページへ戻って確認！)</v>
      </c>
      <c r="E43" s="450" t="str">
        <f>IF(C43="","",VLOOKUP(C43,県放送部員データ!$A$3:$F$305,4,0))</f>
        <v/>
      </c>
      <c r="F43" s="407">
        <f t="shared" si="0"/>
        <v>0</v>
      </c>
      <c r="G43" s="378" t="str">
        <f>IF(C43="","",VLOOKUP(C43,県放送部員データ!$A$3:$F$305,5,0))</f>
        <v/>
      </c>
      <c r="I43" s="644" t="str">
        <f>IF($C43="","",VLOOKUP($C43,県放送部員データ!$A$3:$K$305,6,0))</f>
        <v/>
      </c>
      <c r="J43" s="644" t="str">
        <f>IF($C43="","",VLOOKUP($C43,県放送部員データ!$A$3:$K$305,7,0))</f>
        <v/>
      </c>
      <c r="K43" s="644" t="str">
        <f>IF($C43="","",VLOOKUP($C43,県放送部員データ!$A$3:$K$305,8,0))</f>
        <v/>
      </c>
      <c r="L43" s="644" t="str">
        <f>IF($C43="","",VLOOKUP($C43,県放送部員データ!$A$3:$K$305,9,0))</f>
        <v/>
      </c>
      <c r="M43" s="644" t="str">
        <f>IF($C43="","",VLOOKUP($C43,県放送部員データ!$A$3:$K$305,10,0))</f>
        <v/>
      </c>
      <c r="N43" s="644" t="str">
        <f>IF($C43="","",VLOOKUP($C43,県放送部員データ!$A$3:$K$305,11,0))</f>
        <v/>
      </c>
      <c r="O43" s="252"/>
      <c r="Q43" s="2"/>
    </row>
    <row r="44" spans="1:17" ht="15" customHeight="1">
      <c r="A44" s="252">
        <v>38</v>
      </c>
      <c r="B44" s="445"/>
      <c r="C44" s="447"/>
      <c r="D44" s="448" t="str">
        <f>IF((Ⅳ２!$K$10)="次に進む前に確認が必要です！","入力不可(前ページへ戻って確認！)",IF((Ⅳ２!$K$10)="OK！",IF(C44="", "", VLOOKUP(C44,県放送部員データ!$A$3:$F$305,3,0)),""))</f>
        <v>入力不可(前ページへ戻って確認！)</v>
      </c>
      <c r="E44" s="450" t="str">
        <f>IF(C44="","",VLOOKUP(C44,県放送部員データ!$A$3:$F$305,4,0))</f>
        <v/>
      </c>
      <c r="F44" s="407">
        <f t="shared" si="0"/>
        <v>0</v>
      </c>
      <c r="G44" s="378" t="str">
        <f>IF(C44="","",VLOOKUP(C44,県放送部員データ!$A$3:$F$305,5,0))</f>
        <v/>
      </c>
      <c r="I44" s="644" t="str">
        <f>IF($C44="","",VLOOKUP($C44,県放送部員データ!$A$3:$K$305,6,0))</f>
        <v/>
      </c>
      <c r="J44" s="644" t="str">
        <f>IF($C44="","",VLOOKUP($C44,県放送部員データ!$A$3:$K$305,7,0))</f>
        <v/>
      </c>
      <c r="K44" s="644" t="str">
        <f>IF($C44="","",VLOOKUP($C44,県放送部員データ!$A$3:$K$305,8,0))</f>
        <v/>
      </c>
      <c r="L44" s="644" t="str">
        <f>IF($C44="","",VLOOKUP($C44,県放送部員データ!$A$3:$K$305,9,0))</f>
        <v/>
      </c>
      <c r="M44" s="644" t="str">
        <f>IF($C44="","",VLOOKUP($C44,県放送部員データ!$A$3:$K$305,10,0))</f>
        <v/>
      </c>
      <c r="N44" s="644" t="str">
        <f>IF($C44="","",VLOOKUP($C44,県放送部員データ!$A$3:$K$305,11,0))</f>
        <v/>
      </c>
      <c r="O44" s="252"/>
      <c r="Q44" s="2"/>
    </row>
    <row r="45" spans="1:17" ht="15" customHeight="1">
      <c r="A45" s="252">
        <v>39</v>
      </c>
      <c r="B45" s="445"/>
      <c r="C45" s="447"/>
      <c r="D45" s="448" t="str">
        <f>IF((Ⅳ２!$K$10)="次に進む前に確認が必要です！","入力不可(前ページへ戻って確認！)",IF((Ⅳ２!$K$10)="OK！",IF(C45="", "", VLOOKUP(C45,県放送部員データ!$A$3:$F$305,3,0)),""))</f>
        <v>入力不可(前ページへ戻って確認！)</v>
      </c>
      <c r="E45" s="450" t="str">
        <f>IF(C45="","",VLOOKUP(C45,県放送部員データ!$A$3:$F$305,4,0))</f>
        <v/>
      </c>
      <c r="F45" s="407">
        <f t="shared" si="0"/>
        <v>0</v>
      </c>
      <c r="G45" s="378" t="str">
        <f>IF(C45="","",VLOOKUP(C45,県放送部員データ!$A$3:$F$305,5,0))</f>
        <v/>
      </c>
      <c r="I45" s="644" t="str">
        <f>IF($C45="","",VLOOKUP($C45,県放送部員データ!$A$3:$K$305,6,0))</f>
        <v/>
      </c>
      <c r="J45" s="644" t="str">
        <f>IF($C45="","",VLOOKUP($C45,県放送部員データ!$A$3:$K$305,7,0))</f>
        <v/>
      </c>
      <c r="K45" s="644" t="str">
        <f>IF($C45="","",VLOOKUP($C45,県放送部員データ!$A$3:$K$305,8,0))</f>
        <v/>
      </c>
      <c r="L45" s="644" t="str">
        <f>IF($C45="","",VLOOKUP($C45,県放送部員データ!$A$3:$K$305,9,0))</f>
        <v/>
      </c>
      <c r="M45" s="644" t="str">
        <f>IF($C45="","",VLOOKUP($C45,県放送部員データ!$A$3:$K$305,10,0))</f>
        <v/>
      </c>
      <c r="N45" s="644" t="str">
        <f>IF($C45="","",VLOOKUP($C45,県放送部員データ!$A$3:$K$305,11,0))</f>
        <v/>
      </c>
      <c r="O45" s="252"/>
      <c r="Q45" s="2"/>
    </row>
    <row r="46" spans="1:17" ht="15" customHeight="1">
      <c r="A46" s="252">
        <v>40</v>
      </c>
      <c r="B46" s="445"/>
      <c r="C46" s="447"/>
      <c r="D46" s="448" t="str">
        <f>IF((Ⅳ２!$K$10)="次に進む前に確認が必要です！","入力不可(前ページへ戻って確認！)",IF((Ⅳ２!$K$10)="OK！",IF(C46="", "", VLOOKUP(C46,県放送部員データ!$A$3:$F$305,3,0)),""))</f>
        <v>入力不可(前ページへ戻って確認！)</v>
      </c>
      <c r="E46" s="450" t="str">
        <f>IF(C46="","",VLOOKUP(C46,県放送部員データ!$A$3:$F$305,4,0))</f>
        <v/>
      </c>
      <c r="F46" s="407">
        <f t="shared" si="0"/>
        <v>0</v>
      </c>
      <c r="G46" s="378" t="str">
        <f>IF(C46="","",VLOOKUP(C46,県放送部員データ!$A$3:$F$305,5,0))</f>
        <v/>
      </c>
      <c r="I46" s="644" t="str">
        <f>IF($C46="","",VLOOKUP($C46,県放送部員データ!$A$3:$K$305,6,0))</f>
        <v/>
      </c>
      <c r="J46" s="644" t="str">
        <f>IF($C46="","",VLOOKUP($C46,県放送部員データ!$A$3:$K$305,7,0))</f>
        <v/>
      </c>
      <c r="K46" s="644" t="str">
        <f>IF($C46="","",VLOOKUP($C46,県放送部員データ!$A$3:$K$305,8,0))</f>
        <v/>
      </c>
      <c r="L46" s="644" t="str">
        <f>IF($C46="","",VLOOKUP($C46,県放送部員データ!$A$3:$K$305,9,0))</f>
        <v/>
      </c>
      <c r="M46" s="644" t="str">
        <f>IF($C46="","",VLOOKUP($C46,県放送部員データ!$A$3:$K$305,10,0))</f>
        <v/>
      </c>
      <c r="N46" s="644" t="str">
        <f>IF($C46="","",VLOOKUP($C46,県放送部員データ!$A$3:$K$305,11,0))</f>
        <v/>
      </c>
      <c r="O46" s="252"/>
      <c r="Q46" s="2"/>
    </row>
    <row r="47" spans="1:17" ht="15" customHeight="1">
      <c r="A47" s="252">
        <v>41</v>
      </c>
      <c r="B47" s="445"/>
      <c r="C47" s="447"/>
      <c r="D47" s="448" t="str">
        <f>IF((Ⅳ２!$K$10)="次に進む前に確認が必要です！","入力不可(前ページへ戻って確認！)",IF((Ⅳ２!$K$10)="OK！",IF(C47="", "", VLOOKUP(C47,県放送部員データ!$A$3:$F$305,3,0)),""))</f>
        <v>入力不可(前ページへ戻って確認！)</v>
      </c>
      <c r="E47" s="450" t="str">
        <f>IF(C47="","",VLOOKUP(C47,県放送部員データ!$A$3:$F$305,4,0))</f>
        <v/>
      </c>
      <c r="F47" s="407">
        <f t="shared" si="0"/>
        <v>0</v>
      </c>
      <c r="G47" s="378" t="str">
        <f>IF(C47="","",VLOOKUP(C47,県放送部員データ!$A$3:$F$305,5,0))</f>
        <v/>
      </c>
      <c r="I47" s="644" t="str">
        <f>IF($C47="","",VLOOKUP($C47,県放送部員データ!$A$3:$K$305,6,0))</f>
        <v/>
      </c>
      <c r="J47" s="644" t="str">
        <f>IF($C47="","",VLOOKUP($C47,県放送部員データ!$A$3:$K$305,7,0))</f>
        <v/>
      </c>
      <c r="K47" s="644" t="str">
        <f>IF($C47="","",VLOOKUP($C47,県放送部員データ!$A$3:$K$305,8,0))</f>
        <v/>
      </c>
      <c r="L47" s="644" t="str">
        <f>IF($C47="","",VLOOKUP($C47,県放送部員データ!$A$3:$K$305,9,0))</f>
        <v/>
      </c>
      <c r="M47" s="644" t="str">
        <f>IF($C47="","",VLOOKUP($C47,県放送部員データ!$A$3:$K$305,10,0))</f>
        <v/>
      </c>
      <c r="N47" s="644" t="str">
        <f>IF($C47="","",VLOOKUP($C47,県放送部員データ!$A$3:$K$305,11,0))</f>
        <v/>
      </c>
      <c r="O47" s="252"/>
      <c r="Q47" s="2"/>
    </row>
    <row r="48" spans="1:17" ht="15" customHeight="1">
      <c r="A48" s="252">
        <v>42</v>
      </c>
      <c r="B48" s="445"/>
      <c r="C48" s="447"/>
      <c r="D48" s="448" t="str">
        <f>IF((Ⅳ２!$K$10)="次に進む前に確認が必要です！","入力不可(前ページへ戻って確認！)",IF((Ⅳ２!$K$10)="OK！",IF(C48="", "", VLOOKUP(C48,県放送部員データ!$A$3:$F$305,3,0)),""))</f>
        <v>入力不可(前ページへ戻って確認！)</v>
      </c>
      <c r="E48" s="450" t="str">
        <f>IF(C48="","",VLOOKUP(C48,県放送部員データ!$A$3:$F$305,4,0))</f>
        <v/>
      </c>
      <c r="F48" s="407">
        <f t="shared" si="0"/>
        <v>0</v>
      </c>
      <c r="G48" s="378" t="str">
        <f>IF(C48="","",VLOOKUP(C48,県放送部員データ!$A$3:$F$305,5,0))</f>
        <v/>
      </c>
      <c r="I48" s="644" t="str">
        <f>IF($C48="","",VLOOKUP($C48,県放送部員データ!$A$3:$K$305,6,0))</f>
        <v/>
      </c>
      <c r="J48" s="644" t="str">
        <f>IF($C48="","",VLOOKUP($C48,県放送部員データ!$A$3:$K$305,7,0))</f>
        <v/>
      </c>
      <c r="K48" s="644" t="str">
        <f>IF($C48="","",VLOOKUP($C48,県放送部員データ!$A$3:$K$305,8,0))</f>
        <v/>
      </c>
      <c r="L48" s="644" t="str">
        <f>IF($C48="","",VLOOKUP($C48,県放送部員データ!$A$3:$K$305,9,0))</f>
        <v/>
      </c>
      <c r="M48" s="644" t="str">
        <f>IF($C48="","",VLOOKUP($C48,県放送部員データ!$A$3:$K$305,10,0))</f>
        <v/>
      </c>
      <c r="N48" s="644" t="str">
        <f>IF($C48="","",VLOOKUP($C48,県放送部員データ!$A$3:$K$305,11,0))</f>
        <v/>
      </c>
      <c r="O48" s="252"/>
      <c r="Q48" s="2"/>
    </row>
    <row r="49" spans="1:17" ht="15" customHeight="1">
      <c r="A49" s="252">
        <v>43</v>
      </c>
      <c r="B49" s="445"/>
      <c r="C49" s="447"/>
      <c r="D49" s="448" t="str">
        <f>IF((Ⅳ２!$K$10)="次に進む前に確認が必要です！","入力不可(前ページへ戻って確認！)",IF((Ⅳ２!$K$10)="OK！",IF(C49="", "", VLOOKUP(C49,県放送部員データ!$A$3:$F$305,3,0)),""))</f>
        <v>入力不可(前ページへ戻って確認！)</v>
      </c>
      <c r="E49" s="450" t="str">
        <f>IF(C49="","",VLOOKUP(C49,県放送部員データ!$A$3:$F$305,4,0))</f>
        <v/>
      </c>
      <c r="F49" s="407">
        <f t="shared" si="0"/>
        <v>0</v>
      </c>
      <c r="G49" s="378" t="str">
        <f>IF(C49="","",VLOOKUP(C49,県放送部員データ!$A$3:$F$305,5,0))</f>
        <v/>
      </c>
      <c r="I49" s="644" t="str">
        <f>IF($C49="","",VLOOKUP($C49,県放送部員データ!$A$3:$K$305,6,0))</f>
        <v/>
      </c>
      <c r="J49" s="644" t="str">
        <f>IF($C49="","",VLOOKUP($C49,県放送部員データ!$A$3:$K$305,7,0))</f>
        <v/>
      </c>
      <c r="K49" s="644" t="str">
        <f>IF($C49="","",VLOOKUP($C49,県放送部員データ!$A$3:$K$305,8,0))</f>
        <v/>
      </c>
      <c r="L49" s="644" t="str">
        <f>IF($C49="","",VLOOKUP($C49,県放送部員データ!$A$3:$K$305,9,0))</f>
        <v/>
      </c>
      <c r="M49" s="644" t="str">
        <f>IF($C49="","",VLOOKUP($C49,県放送部員データ!$A$3:$K$305,10,0))</f>
        <v/>
      </c>
      <c r="N49" s="644" t="str">
        <f>IF($C49="","",VLOOKUP($C49,県放送部員データ!$A$3:$K$305,11,0))</f>
        <v/>
      </c>
      <c r="O49" s="252"/>
      <c r="Q49" s="2"/>
    </row>
    <row r="50" spans="1:17" ht="15" customHeight="1">
      <c r="A50" s="252">
        <v>44</v>
      </c>
      <c r="B50" s="445"/>
      <c r="C50" s="447"/>
      <c r="D50" s="448" t="str">
        <f>IF((Ⅳ２!$K$10)="次に進む前に確認が必要です！","入力不可(前ページへ戻って確認！)",IF((Ⅳ２!$K$10)="OK！",IF(C50="", "", VLOOKUP(C50,県放送部員データ!$A$3:$F$305,3,0)),""))</f>
        <v>入力不可(前ページへ戻って確認！)</v>
      </c>
      <c r="E50" s="450" t="str">
        <f>IF(C50="","",VLOOKUP(C50,県放送部員データ!$A$3:$F$305,4,0))</f>
        <v/>
      </c>
      <c r="F50" s="407">
        <f t="shared" si="0"/>
        <v>0</v>
      </c>
      <c r="G50" s="378" t="str">
        <f>IF(C50="","",VLOOKUP(C50,県放送部員データ!$A$3:$F$305,5,0))</f>
        <v/>
      </c>
      <c r="I50" s="644" t="str">
        <f>IF($C50="","",VLOOKUP($C50,県放送部員データ!$A$3:$K$305,6,0))</f>
        <v/>
      </c>
      <c r="J50" s="644" t="str">
        <f>IF($C50="","",VLOOKUP($C50,県放送部員データ!$A$3:$K$305,7,0))</f>
        <v/>
      </c>
      <c r="K50" s="644" t="str">
        <f>IF($C50="","",VLOOKUP($C50,県放送部員データ!$A$3:$K$305,8,0))</f>
        <v/>
      </c>
      <c r="L50" s="644" t="str">
        <f>IF($C50="","",VLOOKUP($C50,県放送部員データ!$A$3:$K$305,9,0))</f>
        <v/>
      </c>
      <c r="M50" s="644" t="str">
        <f>IF($C50="","",VLOOKUP($C50,県放送部員データ!$A$3:$K$305,10,0))</f>
        <v/>
      </c>
      <c r="N50" s="644" t="str">
        <f>IF($C50="","",VLOOKUP($C50,県放送部員データ!$A$3:$K$305,11,0))</f>
        <v/>
      </c>
      <c r="O50" s="252"/>
      <c r="Q50" s="2"/>
    </row>
    <row r="51" spans="1:17" ht="15" customHeight="1">
      <c r="A51" s="252">
        <v>45</v>
      </c>
      <c r="B51" s="445"/>
      <c r="C51" s="447"/>
      <c r="D51" s="448" t="str">
        <f>IF((Ⅳ２!$K$10)="次に進む前に確認が必要です！","入力不可(前ページへ戻って確認！)",IF((Ⅳ２!$K$10)="OK！",IF(C51="", "", VLOOKUP(C51,県放送部員データ!$A$3:$F$305,3,0)),""))</f>
        <v>入力不可(前ページへ戻って確認！)</v>
      </c>
      <c r="E51" s="450" t="str">
        <f>IF(C51="","",VLOOKUP(C51,県放送部員データ!$A$3:$F$305,4,0))</f>
        <v/>
      </c>
      <c r="F51" s="407">
        <f t="shared" si="0"/>
        <v>0</v>
      </c>
      <c r="G51" s="378" t="str">
        <f>IF(C51="","",VLOOKUP(C51,県放送部員データ!$A$3:$F$305,5,0))</f>
        <v/>
      </c>
      <c r="I51" s="644" t="str">
        <f>IF($C51="","",VLOOKUP($C51,県放送部員データ!$A$3:$K$305,6,0))</f>
        <v/>
      </c>
      <c r="J51" s="644" t="str">
        <f>IF($C51="","",VLOOKUP($C51,県放送部員データ!$A$3:$K$305,7,0))</f>
        <v/>
      </c>
      <c r="K51" s="644" t="str">
        <f>IF($C51="","",VLOOKUP($C51,県放送部員データ!$A$3:$K$305,8,0))</f>
        <v/>
      </c>
      <c r="L51" s="644" t="str">
        <f>IF($C51="","",VLOOKUP($C51,県放送部員データ!$A$3:$K$305,9,0))</f>
        <v/>
      </c>
      <c r="M51" s="644" t="str">
        <f>IF($C51="","",VLOOKUP($C51,県放送部員データ!$A$3:$K$305,10,0))</f>
        <v/>
      </c>
      <c r="N51" s="644" t="str">
        <f>IF($C51="","",VLOOKUP($C51,県放送部員データ!$A$3:$K$305,11,0))</f>
        <v/>
      </c>
      <c r="O51" s="252"/>
      <c r="Q51" s="2"/>
    </row>
    <row r="52" spans="1:17" ht="15" customHeight="1">
      <c r="A52" s="252">
        <v>46</v>
      </c>
      <c r="B52" s="445"/>
      <c r="C52" s="447"/>
      <c r="D52" s="448" t="str">
        <f>IF((Ⅳ２!$K$10)="次に進む前に確認が必要です！","入力不可(前ページへ戻って確認！)",IF((Ⅳ２!$K$10)="OK！",IF(C52="", "", VLOOKUP(C52,県放送部員データ!$A$3:$F$305,3,0)),""))</f>
        <v>入力不可(前ページへ戻って確認！)</v>
      </c>
      <c r="E52" s="450" t="str">
        <f>IF(C52="","",VLOOKUP(C52,県放送部員データ!$A$3:$F$305,4,0))</f>
        <v/>
      </c>
      <c r="F52" s="407">
        <f t="shared" si="0"/>
        <v>0</v>
      </c>
      <c r="G52" s="378" t="str">
        <f>IF(C52="","",VLOOKUP(C52,県放送部員データ!$A$3:$F$305,5,0))</f>
        <v/>
      </c>
      <c r="I52" s="644" t="str">
        <f>IF($C52="","",VLOOKUP($C52,県放送部員データ!$A$3:$K$305,6,0))</f>
        <v/>
      </c>
      <c r="J52" s="644" t="str">
        <f>IF($C52="","",VLOOKUP($C52,県放送部員データ!$A$3:$K$305,7,0))</f>
        <v/>
      </c>
      <c r="K52" s="644" t="str">
        <f>IF($C52="","",VLOOKUP($C52,県放送部員データ!$A$3:$K$305,8,0))</f>
        <v/>
      </c>
      <c r="L52" s="644" t="str">
        <f>IF($C52="","",VLOOKUP($C52,県放送部員データ!$A$3:$K$305,9,0))</f>
        <v/>
      </c>
      <c r="M52" s="644" t="str">
        <f>IF($C52="","",VLOOKUP($C52,県放送部員データ!$A$3:$K$305,10,0))</f>
        <v/>
      </c>
      <c r="N52" s="644" t="str">
        <f>IF($C52="","",VLOOKUP($C52,県放送部員データ!$A$3:$K$305,11,0))</f>
        <v/>
      </c>
      <c r="O52" s="252"/>
      <c r="Q52" s="2"/>
    </row>
    <row r="53" spans="1:17" ht="15" customHeight="1">
      <c r="A53" s="252">
        <v>47</v>
      </c>
      <c r="B53" s="445"/>
      <c r="C53" s="447"/>
      <c r="D53" s="448" t="str">
        <f>IF((Ⅳ２!$K$10)="次に進む前に確認が必要です！","入力不可(前ページへ戻って確認！)",IF((Ⅳ２!$K$10)="OK！",IF(C53="", "", VLOOKUP(C53,県放送部員データ!$A$3:$F$305,3,0)),""))</f>
        <v>入力不可(前ページへ戻って確認！)</v>
      </c>
      <c r="E53" s="450" t="str">
        <f>IF(C53="","",VLOOKUP(C53,県放送部員データ!$A$3:$F$305,4,0))</f>
        <v/>
      </c>
      <c r="F53" s="407">
        <f t="shared" si="0"/>
        <v>0</v>
      </c>
      <c r="G53" s="378" t="str">
        <f>IF(C53="","",VLOOKUP(C53,県放送部員データ!$A$3:$F$305,5,0))</f>
        <v/>
      </c>
      <c r="I53" s="644" t="str">
        <f>IF($C53="","",VLOOKUP($C53,県放送部員データ!$A$3:$K$305,6,0))</f>
        <v/>
      </c>
      <c r="J53" s="644" t="str">
        <f>IF($C53="","",VLOOKUP($C53,県放送部員データ!$A$3:$K$305,7,0))</f>
        <v/>
      </c>
      <c r="K53" s="644" t="str">
        <f>IF($C53="","",VLOOKUP($C53,県放送部員データ!$A$3:$K$305,8,0))</f>
        <v/>
      </c>
      <c r="L53" s="644" t="str">
        <f>IF($C53="","",VLOOKUP($C53,県放送部員データ!$A$3:$K$305,9,0))</f>
        <v/>
      </c>
      <c r="M53" s="644" t="str">
        <f>IF($C53="","",VLOOKUP($C53,県放送部員データ!$A$3:$K$305,10,0))</f>
        <v/>
      </c>
      <c r="N53" s="644" t="str">
        <f>IF($C53="","",VLOOKUP($C53,県放送部員データ!$A$3:$K$305,11,0))</f>
        <v/>
      </c>
      <c r="O53" s="252"/>
      <c r="Q53" s="2"/>
    </row>
    <row r="54" spans="1:17" ht="15" customHeight="1">
      <c r="A54" s="252">
        <v>48</v>
      </c>
      <c r="B54" s="445"/>
      <c r="C54" s="447"/>
      <c r="D54" s="448" t="str">
        <f>IF((Ⅳ２!$K$10)="次に進む前に確認が必要です！","入力不可(前ページへ戻って確認！)",IF((Ⅳ２!$K$10)="OK！",IF(C54="", "", VLOOKUP(C54,県放送部員データ!$A$3:$F$305,3,0)),""))</f>
        <v>入力不可(前ページへ戻って確認！)</v>
      </c>
      <c r="E54" s="450" t="str">
        <f>IF(C54="","",VLOOKUP(C54,県放送部員データ!$A$3:$F$305,4,0))</f>
        <v/>
      </c>
      <c r="F54" s="407">
        <f t="shared" si="0"/>
        <v>0</v>
      </c>
      <c r="G54" s="378" t="str">
        <f>IF(C54="","",VLOOKUP(C54,県放送部員データ!$A$3:$F$305,5,0))</f>
        <v/>
      </c>
      <c r="I54" s="644" t="str">
        <f>IF($C54="","",VLOOKUP($C54,県放送部員データ!$A$3:$K$305,6,0))</f>
        <v/>
      </c>
      <c r="J54" s="644" t="str">
        <f>IF($C54="","",VLOOKUP($C54,県放送部員データ!$A$3:$K$305,7,0))</f>
        <v/>
      </c>
      <c r="K54" s="644" t="str">
        <f>IF($C54="","",VLOOKUP($C54,県放送部員データ!$A$3:$K$305,8,0))</f>
        <v/>
      </c>
      <c r="L54" s="644" t="str">
        <f>IF($C54="","",VLOOKUP($C54,県放送部員データ!$A$3:$K$305,9,0))</f>
        <v/>
      </c>
      <c r="M54" s="644" t="str">
        <f>IF($C54="","",VLOOKUP($C54,県放送部員データ!$A$3:$K$305,10,0))</f>
        <v/>
      </c>
      <c r="N54" s="644" t="str">
        <f>IF($C54="","",VLOOKUP($C54,県放送部員データ!$A$3:$K$305,11,0))</f>
        <v/>
      </c>
      <c r="O54" s="252"/>
      <c r="Q54" s="2"/>
    </row>
    <row r="55" spans="1:17" ht="15" customHeight="1">
      <c r="A55" s="252">
        <v>49</v>
      </c>
      <c r="B55" s="445"/>
      <c r="C55" s="447"/>
      <c r="D55" s="448" t="str">
        <f>IF((Ⅳ２!$K$10)="次に進む前に確認が必要です！","入力不可(前ページへ戻って確認！)",IF((Ⅳ２!$K$10)="OK！",IF(C55="", "", VLOOKUP(C55,県放送部員データ!$A$3:$F$305,3,0)),""))</f>
        <v>入力不可(前ページへ戻って確認！)</v>
      </c>
      <c r="E55" s="450" t="str">
        <f>IF(C55="","",VLOOKUP(C55,県放送部員データ!$A$3:$F$305,4,0))</f>
        <v/>
      </c>
      <c r="F55" s="407">
        <f t="shared" si="0"/>
        <v>0</v>
      </c>
      <c r="G55" s="378" t="str">
        <f>IF(C55="","",VLOOKUP(C55,県放送部員データ!$A$3:$F$305,5,0))</f>
        <v/>
      </c>
      <c r="I55" s="644" t="str">
        <f>IF($C55="","",VLOOKUP($C55,県放送部員データ!$A$3:$K$305,6,0))</f>
        <v/>
      </c>
      <c r="J55" s="644" t="str">
        <f>IF($C55="","",VLOOKUP($C55,県放送部員データ!$A$3:$K$305,7,0))</f>
        <v/>
      </c>
      <c r="K55" s="644" t="str">
        <f>IF($C55="","",VLOOKUP($C55,県放送部員データ!$A$3:$K$305,8,0))</f>
        <v/>
      </c>
      <c r="L55" s="644" t="str">
        <f>IF($C55="","",VLOOKUP($C55,県放送部員データ!$A$3:$K$305,9,0))</f>
        <v/>
      </c>
      <c r="M55" s="644" t="str">
        <f>IF($C55="","",VLOOKUP($C55,県放送部員データ!$A$3:$K$305,10,0))</f>
        <v/>
      </c>
      <c r="N55" s="644" t="str">
        <f>IF($C55="","",VLOOKUP($C55,県放送部員データ!$A$3:$K$305,11,0))</f>
        <v/>
      </c>
      <c r="O55" s="252"/>
      <c r="Q55" s="2"/>
    </row>
    <row r="56" spans="1:17" ht="15" customHeight="1">
      <c r="A56" s="252">
        <v>50</v>
      </c>
      <c r="B56" s="445"/>
      <c r="C56" s="447"/>
      <c r="D56" s="448" t="str">
        <f>IF((Ⅳ２!$K$10)="次に進む前に確認が必要です！","入力不可(前ページへ戻って確認！)",IF((Ⅳ２!$K$10)="OK！",IF(C56="", "", VLOOKUP(C56,県放送部員データ!$A$3:$F$305,3,0)),""))</f>
        <v>入力不可(前ページへ戻って確認！)</v>
      </c>
      <c r="E56" s="450" t="str">
        <f>IF(C56="","",VLOOKUP(C56,県放送部員データ!$A$3:$F$305,4,0))</f>
        <v/>
      </c>
      <c r="F56" s="407">
        <f t="shared" si="0"/>
        <v>0</v>
      </c>
      <c r="G56" s="378" t="str">
        <f>IF(C56="","",VLOOKUP(C56,県放送部員データ!$A$3:$F$305,5,0))</f>
        <v/>
      </c>
      <c r="I56" s="644" t="str">
        <f>IF($C56="","",VLOOKUP($C56,県放送部員データ!$A$3:$K$305,6,0))</f>
        <v/>
      </c>
      <c r="J56" s="644" t="str">
        <f>IF($C56="","",VLOOKUP($C56,県放送部員データ!$A$3:$K$305,7,0))</f>
        <v/>
      </c>
      <c r="K56" s="644" t="str">
        <f>IF($C56="","",VLOOKUP($C56,県放送部員データ!$A$3:$K$305,8,0))</f>
        <v/>
      </c>
      <c r="L56" s="644" t="str">
        <f>IF($C56="","",VLOOKUP($C56,県放送部員データ!$A$3:$K$305,9,0))</f>
        <v/>
      </c>
      <c r="M56" s="644" t="str">
        <f>IF($C56="","",VLOOKUP($C56,県放送部員データ!$A$3:$K$305,10,0))</f>
        <v/>
      </c>
      <c r="N56" s="644" t="str">
        <f>IF($C56="","",VLOOKUP($C56,県放送部員データ!$A$3:$K$305,11,0))</f>
        <v/>
      </c>
      <c r="O56" s="252"/>
      <c r="Q56" s="2"/>
    </row>
    <row r="57" spans="1:17" ht="15" customHeight="1">
      <c r="A57" s="252">
        <v>51</v>
      </c>
      <c r="B57" s="445"/>
      <c r="C57" s="447"/>
      <c r="D57" s="448" t="str">
        <f>IF((Ⅳ２!$K$10)="次に進む前に確認が必要です！","入力不可(前ページへ戻って確認！)",IF((Ⅳ２!$K$10)="OK！",IF(C57="", "", VLOOKUP(C57,県放送部員データ!$A$3:$F$305,3,0)),""))</f>
        <v>入力不可(前ページへ戻って確認！)</v>
      </c>
      <c r="E57" s="450" t="str">
        <f>IF(C57="","",VLOOKUP(C57,県放送部員データ!$A$3:$F$305,4,0))</f>
        <v/>
      </c>
      <c r="F57" s="407">
        <f t="shared" si="0"/>
        <v>0</v>
      </c>
      <c r="G57" s="378" t="str">
        <f>IF(C57="","",VLOOKUP(C57,県放送部員データ!$A$3:$F$305,5,0))</f>
        <v/>
      </c>
      <c r="I57" s="644" t="str">
        <f>IF($C57="","",VLOOKUP($C57,県放送部員データ!$A$3:$K$305,6,0))</f>
        <v/>
      </c>
      <c r="J57" s="644" t="str">
        <f>IF($C57="","",VLOOKUP($C57,県放送部員データ!$A$3:$K$305,7,0))</f>
        <v/>
      </c>
      <c r="K57" s="644" t="str">
        <f>IF($C57="","",VLOOKUP($C57,県放送部員データ!$A$3:$K$305,8,0))</f>
        <v/>
      </c>
      <c r="L57" s="644" t="str">
        <f>IF($C57="","",VLOOKUP($C57,県放送部員データ!$A$3:$K$305,9,0))</f>
        <v/>
      </c>
      <c r="M57" s="644" t="str">
        <f>IF($C57="","",VLOOKUP($C57,県放送部員データ!$A$3:$K$305,10,0))</f>
        <v/>
      </c>
      <c r="N57" s="644" t="str">
        <f>IF($C57="","",VLOOKUP($C57,県放送部員データ!$A$3:$K$305,11,0))</f>
        <v/>
      </c>
      <c r="O57" s="252"/>
      <c r="Q57" s="2"/>
    </row>
    <row r="58" spans="1:17" ht="15" customHeight="1">
      <c r="A58" s="252">
        <v>52</v>
      </c>
      <c r="B58" s="445"/>
      <c r="C58" s="447"/>
      <c r="D58" s="448" t="str">
        <f>IF((Ⅳ２!$K$10)="次に進む前に確認が必要です！","入力不可(前ページへ戻って確認！)",IF((Ⅳ２!$K$10)="OK！",IF(C58="", "", VLOOKUP(C58,県放送部員データ!$A$3:$F$305,3,0)),""))</f>
        <v>入力不可(前ページへ戻って確認！)</v>
      </c>
      <c r="E58" s="450" t="str">
        <f>IF(C58="","",VLOOKUP(C58,県放送部員データ!$A$3:$F$305,4,0))</f>
        <v/>
      </c>
      <c r="F58" s="407">
        <f t="shared" si="0"/>
        <v>0</v>
      </c>
      <c r="G58" s="378" t="str">
        <f>IF(C58="","",VLOOKUP(C58,県放送部員データ!$A$3:$F$305,5,0))</f>
        <v/>
      </c>
      <c r="I58" s="644" t="str">
        <f>IF($C58="","",VLOOKUP($C58,県放送部員データ!$A$3:$K$305,6,0))</f>
        <v/>
      </c>
      <c r="J58" s="644" t="str">
        <f>IF($C58="","",VLOOKUP($C58,県放送部員データ!$A$3:$K$305,7,0))</f>
        <v/>
      </c>
      <c r="K58" s="644" t="str">
        <f>IF($C58="","",VLOOKUP($C58,県放送部員データ!$A$3:$K$305,8,0))</f>
        <v/>
      </c>
      <c r="L58" s="644" t="str">
        <f>IF($C58="","",VLOOKUP($C58,県放送部員データ!$A$3:$K$305,9,0))</f>
        <v/>
      </c>
      <c r="M58" s="644" t="str">
        <f>IF($C58="","",VLOOKUP($C58,県放送部員データ!$A$3:$K$305,10,0))</f>
        <v/>
      </c>
      <c r="N58" s="644" t="str">
        <f>IF($C58="","",VLOOKUP($C58,県放送部員データ!$A$3:$K$305,11,0))</f>
        <v/>
      </c>
      <c r="O58" s="252"/>
      <c r="Q58" s="2"/>
    </row>
    <row r="59" spans="1:17" ht="15" customHeight="1">
      <c r="A59" s="252">
        <v>53</v>
      </c>
      <c r="B59" s="445"/>
      <c r="C59" s="447"/>
      <c r="D59" s="448" t="str">
        <f>IF((Ⅳ２!$K$10)="次に進む前に確認が必要です！","入力不可(前ページへ戻って確認！)",IF((Ⅳ２!$K$10)="OK！",IF(C59="", "", VLOOKUP(C59,県放送部員データ!$A$3:$F$305,3,0)),""))</f>
        <v>入力不可(前ページへ戻って確認！)</v>
      </c>
      <c r="E59" s="450" t="str">
        <f>IF(C59="","",VLOOKUP(C59,県放送部員データ!$A$3:$F$305,4,0))</f>
        <v/>
      </c>
      <c r="F59" s="407">
        <f t="shared" si="0"/>
        <v>0</v>
      </c>
      <c r="G59" s="378" t="str">
        <f>IF(C59="","",VLOOKUP(C59,県放送部員データ!$A$3:$F$305,5,0))</f>
        <v/>
      </c>
      <c r="I59" s="644" t="str">
        <f>IF($C59="","",VLOOKUP($C59,県放送部員データ!$A$3:$K$305,6,0))</f>
        <v/>
      </c>
      <c r="J59" s="644" t="str">
        <f>IF($C59="","",VLOOKUP($C59,県放送部員データ!$A$3:$K$305,7,0))</f>
        <v/>
      </c>
      <c r="K59" s="644" t="str">
        <f>IF($C59="","",VLOOKUP($C59,県放送部員データ!$A$3:$K$305,8,0))</f>
        <v/>
      </c>
      <c r="L59" s="644" t="str">
        <f>IF($C59="","",VLOOKUP($C59,県放送部員データ!$A$3:$K$305,9,0))</f>
        <v/>
      </c>
      <c r="M59" s="644" t="str">
        <f>IF($C59="","",VLOOKUP($C59,県放送部員データ!$A$3:$K$305,10,0))</f>
        <v/>
      </c>
      <c r="N59" s="644" t="str">
        <f>IF($C59="","",VLOOKUP($C59,県放送部員データ!$A$3:$K$305,11,0))</f>
        <v/>
      </c>
      <c r="O59" s="252"/>
      <c r="Q59" s="2"/>
    </row>
    <row r="60" spans="1:17" ht="15" customHeight="1">
      <c r="A60" s="252">
        <v>54</v>
      </c>
      <c r="B60" s="445"/>
      <c r="C60" s="447"/>
      <c r="D60" s="448" t="str">
        <f>IF((Ⅳ２!$K$10)="次に進む前に確認が必要です！","入力不可(前ページへ戻って確認！)",IF((Ⅳ２!$K$10)="OK！",IF(C60="", "", VLOOKUP(C60,県放送部員データ!$A$3:$F$305,3,0)),""))</f>
        <v>入力不可(前ページへ戻って確認！)</v>
      </c>
      <c r="E60" s="450" t="str">
        <f>IF(C60="","",VLOOKUP(C60,県放送部員データ!$A$3:$F$305,4,0))</f>
        <v/>
      </c>
      <c r="F60" s="407">
        <f t="shared" si="0"/>
        <v>0</v>
      </c>
      <c r="G60" s="378" t="str">
        <f>IF(C60="","",VLOOKUP(C60,県放送部員データ!$A$3:$F$305,5,0))</f>
        <v/>
      </c>
      <c r="I60" s="644" t="str">
        <f>IF($C60="","",VLOOKUP($C60,県放送部員データ!$A$3:$K$305,6,0))</f>
        <v/>
      </c>
      <c r="J60" s="644" t="str">
        <f>IF($C60="","",VLOOKUP($C60,県放送部員データ!$A$3:$K$305,7,0))</f>
        <v/>
      </c>
      <c r="K60" s="644" t="str">
        <f>IF($C60="","",VLOOKUP($C60,県放送部員データ!$A$3:$K$305,8,0))</f>
        <v/>
      </c>
      <c r="L60" s="644" t="str">
        <f>IF($C60="","",VLOOKUP($C60,県放送部員データ!$A$3:$K$305,9,0))</f>
        <v/>
      </c>
      <c r="M60" s="644" t="str">
        <f>IF($C60="","",VLOOKUP($C60,県放送部員データ!$A$3:$K$305,10,0))</f>
        <v/>
      </c>
      <c r="N60" s="644" t="str">
        <f>IF($C60="","",VLOOKUP($C60,県放送部員データ!$A$3:$K$305,11,0))</f>
        <v/>
      </c>
      <c r="O60" s="252"/>
      <c r="Q60" s="2"/>
    </row>
    <row r="61" spans="1:17" ht="15" customHeight="1">
      <c r="A61" s="252">
        <v>55</v>
      </c>
      <c r="B61" s="445"/>
      <c r="C61" s="447"/>
      <c r="D61" s="448" t="str">
        <f>IF((Ⅳ２!$K$10)="次に進む前に確認が必要です！","入力不可(前ページへ戻って確認！)",IF((Ⅳ２!$K$10)="OK！",IF(C61="", "", VLOOKUP(C61,県放送部員データ!$A$3:$F$305,3,0)),""))</f>
        <v>入力不可(前ページへ戻って確認！)</v>
      </c>
      <c r="E61" s="450" t="str">
        <f>IF(C61="","",VLOOKUP(C61,県放送部員データ!$A$3:$F$305,4,0))</f>
        <v/>
      </c>
      <c r="F61" s="407">
        <f t="shared" si="0"/>
        <v>0</v>
      </c>
      <c r="G61" s="378" t="str">
        <f>IF(C61="","",VLOOKUP(C61,県放送部員データ!$A$3:$F$305,5,0))</f>
        <v/>
      </c>
      <c r="I61" s="644" t="str">
        <f>IF($C61="","",VLOOKUP($C61,県放送部員データ!$A$3:$K$305,6,0))</f>
        <v/>
      </c>
      <c r="J61" s="644" t="str">
        <f>IF($C61="","",VLOOKUP($C61,県放送部員データ!$A$3:$K$305,7,0))</f>
        <v/>
      </c>
      <c r="K61" s="644" t="str">
        <f>IF($C61="","",VLOOKUP($C61,県放送部員データ!$A$3:$K$305,8,0))</f>
        <v/>
      </c>
      <c r="L61" s="644" t="str">
        <f>IF($C61="","",VLOOKUP($C61,県放送部員データ!$A$3:$K$305,9,0))</f>
        <v/>
      </c>
      <c r="M61" s="644" t="str">
        <f>IF($C61="","",VLOOKUP($C61,県放送部員データ!$A$3:$K$305,10,0))</f>
        <v/>
      </c>
      <c r="N61" s="644" t="str">
        <f>IF($C61="","",VLOOKUP($C61,県放送部員データ!$A$3:$K$305,11,0))</f>
        <v/>
      </c>
      <c r="O61" s="252"/>
      <c r="Q61" s="2"/>
    </row>
    <row r="62" spans="1:17" ht="15" customHeight="1">
      <c r="A62" s="252">
        <v>56</v>
      </c>
      <c r="B62" s="445"/>
      <c r="C62" s="447"/>
      <c r="D62" s="448" t="str">
        <f>IF((Ⅳ２!$K$10)="次に進む前に確認が必要です！","入力不可(前ページへ戻って確認！)",IF((Ⅳ２!$K$10)="OK！",IF(C62="", "", VLOOKUP(C62,県放送部員データ!$A$3:$F$305,3,0)),""))</f>
        <v>入力不可(前ページへ戻って確認！)</v>
      </c>
      <c r="E62" s="450" t="str">
        <f>IF(C62="","",VLOOKUP(C62,県放送部員データ!$A$3:$F$305,4,0))</f>
        <v/>
      </c>
      <c r="F62" s="407">
        <f t="shared" si="0"/>
        <v>0</v>
      </c>
      <c r="G62" s="378" t="str">
        <f>IF(C62="","",VLOOKUP(C62,県放送部員データ!$A$3:$F$305,5,0))</f>
        <v/>
      </c>
      <c r="I62" s="644" t="str">
        <f>IF($C62="","",VLOOKUP($C62,県放送部員データ!$A$3:$K$305,6,0))</f>
        <v/>
      </c>
      <c r="J62" s="644" t="str">
        <f>IF($C62="","",VLOOKUP($C62,県放送部員データ!$A$3:$K$305,7,0))</f>
        <v/>
      </c>
      <c r="K62" s="644" t="str">
        <f>IF($C62="","",VLOOKUP($C62,県放送部員データ!$A$3:$K$305,8,0))</f>
        <v/>
      </c>
      <c r="L62" s="644" t="str">
        <f>IF($C62="","",VLOOKUP($C62,県放送部員データ!$A$3:$K$305,9,0))</f>
        <v/>
      </c>
      <c r="M62" s="644" t="str">
        <f>IF($C62="","",VLOOKUP($C62,県放送部員データ!$A$3:$K$305,10,0))</f>
        <v/>
      </c>
      <c r="N62" s="644" t="str">
        <f>IF($C62="","",VLOOKUP($C62,県放送部員データ!$A$3:$K$305,11,0))</f>
        <v/>
      </c>
      <c r="O62" s="252"/>
      <c r="Q62" s="2"/>
    </row>
    <row r="63" spans="1:17" ht="15" customHeight="1">
      <c r="A63" s="252">
        <v>57</v>
      </c>
      <c r="B63" s="445"/>
      <c r="C63" s="447"/>
      <c r="D63" s="448" t="str">
        <f>IF((Ⅳ２!$K$10)="次に進む前に確認が必要です！","入力不可(前ページへ戻って確認！)",IF((Ⅳ２!$K$10)="OK！",IF(C63="", "", VLOOKUP(C63,県放送部員データ!$A$3:$F$305,3,0)),""))</f>
        <v>入力不可(前ページへ戻って確認！)</v>
      </c>
      <c r="E63" s="450" t="str">
        <f>IF(C63="","",VLOOKUP(C63,県放送部員データ!$A$3:$F$305,4,0))</f>
        <v/>
      </c>
      <c r="F63" s="407">
        <f t="shared" si="0"/>
        <v>0</v>
      </c>
      <c r="G63" s="378" t="str">
        <f>IF(C63="","",VLOOKUP(C63,県放送部員データ!$A$3:$F$305,5,0))</f>
        <v/>
      </c>
      <c r="I63" s="644" t="str">
        <f>IF($C63="","",VLOOKUP($C63,県放送部員データ!$A$3:$K$305,6,0))</f>
        <v/>
      </c>
      <c r="J63" s="644" t="str">
        <f>IF($C63="","",VLOOKUP($C63,県放送部員データ!$A$3:$K$305,7,0))</f>
        <v/>
      </c>
      <c r="K63" s="644" t="str">
        <f>IF($C63="","",VLOOKUP($C63,県放送部員データ!$A$3:$K$305,8,0))</f>
        <v/>
      </c>
      <c r="L63" s="644" t="str">
        <f>IF($C63="","",VLOOKUP($C63,県放送部員データ!$A$3:$K$305,9,0))</f>
        <v/>
      </c>
      <c r="M63" s="644" t="str">
        <f>IF($C63="","",VLOOKUP($C63,県放送部員データ!$A$3:$K$305,10,0))</f>
        <v/>
      </c>
      <c r="N63" s="644" t="str">
        <f>IF($C63="","",VLOOKUP($C63,県放送部員データ!$A$3:$K$305,11,0))</f>
        <v/>
      </c>
      <c r="O63" s="252"/>
      <c r="Q63" s="2"/>
    </row>
    <row r="64" spans="1:17" ht="15" customHeight="1">
      <c r="A64" s="252">
        <v>58</v>
      </c>
      <c r="B64" s="445"/>
      <c r="C64" s="447"/>
      <c r="D64" s="448" t="str">
        <f>IF((Ⅳ２!$K$10)="次に進む前に確認が必要です！","入力不可(前ページへ戻って確認！)",IF((Ⅳ２!$K$10)="OK！",IF(C64="", "", VLOOKUP(C64,県放送部員データ!$A$3:$F$305,3,0)),""))</f>
        <v>入力不可(前ページへ戻って確認！)</v>
      </c>
      <c r="E64" s="450" t="str">
        <f>IF(C64="","",VLOOKUP(C64,県放送部員データ!$A$3:$F$305,4,0))</f>
        <v/>
      </c>
      <c r="F64" s="407">
        <f t="shared" si="0"/>
        <v>0</v>
      </c>
      <c r="G64" s="378" t="str">
        <f>IF(C64="","",VLOOKUP(C64,県放送部員データ!$A$3:$F$305,5,0))</f>
        <v/>
      </c>
      <c r="I64" s="644" t="str">
        <f>IF($C64="","",VLOOKUP($C64,県放送部員データ!$A$3:$K$305,6,0))</f>
        <v/>
      </c>
      <c r="J64" s="644" t="str">
        <f>IF($C64="","",VLOOKUP($C64,県放送部員データ!$A$3:$K$305,7,0))</f>
        <v/>
      </c>
      <c r="K64" s="644" t="str">
        <f>IF($C64="","",VLOOKUP($C64,県放送部員データ!$A$3:$K$305,8,0))</f>
        <v/>
      </c>
      <c r="L64" s="644" t="str">
        <f>IF($C64="","",VLOOKUP($C64,県放送部員データ!$A$3:$K$305,9,0))</f>
        <v/>
      </c>
      <c r="M64" s="644" t="str">
        <f>IF($C64="","",VLOOKUP($C64,県放送部員データ!$A$3:$K$305,10,0))</f>
        <v/>
      </c>
      <c r="N64" s="644" t="str">
        <f>IF($C64="","",VLOOKUP($C64,県放送部員データ!$A$3:$K$305,11,0))</f>
        <v/>
      </c>
      <c r="O64" s="252"/>
      <c r="Q64" s="2"/>
    </row>
    <row r="65" spans="1:17" ht="15" customHeight="1">
      <c r="A65" s="252">
        <v>59</v>
      </c>
      <c r="B65" s="445"/>
      <c r="C65" s="447"/>
      <c r="D65" s="448" t="str">
        <f>IF((Ⅳ２!$K$10)="次に進む前に確認が必要です！","入力不可(前ページへ戻って確認！)",IF((Ⅳ２!$K$10)="OK！",IF(C65="", "", VLOOKUP(C65,県放送部員データ!$A$3:$F$305,3,0)),""))</f>
        <v>入力不可(前ページへ戻って確認！)</v>
      </c>
      <c r="E65" s="450" t="str">
        <f>IF(C65="","",VLOOKUP(C65,県放送部員データ!$A$3:$F$305,4,0))</f>
        <v/>
      </c>
      <c r="F65" s="407">
        <f t="shared" si="0"/>
        <v>0</v>
      </c>
      <c r="G65" s="378" t="str">
        <f>IF(C65="","",VLOOKUP(C65,県放送部員データ!$A$3:$F$305,5,0))</f>
        <v/>
      </c>
      <c r="I65" s="644" t="str">
        <f>IF($C65="","",VLOOKUP($C65,県放送部員データ!$A$3:$K$305,6,0))</f>
        <v/>
      </c>
      <c r="J65" s="644" t="str">
        <f>IF($C65="","",VLOOKUP($C65,県放送部員データ!$A$3:$K$305,7,0))</f>
        <v/>
      </c>
      <c r="K65" s="644" t="str">
        <f>IF($C65="","",VLOOKUP($C65,県放送部員データ!$A$3:$K$305,8,0))</f>
        <v/>
      </c>
      <c r="L65" s="644" t="str">
        <f>IF($C65="","",VLOOKUP($C65,県放送部員データ!$A$3:$K$305,9,0))</f>
        <v/>
      </c>
      <c r="M65" s="644" t="str">
        <f>IF($C65="","",VLOOKUP($C65,県放送部員データ!$A$3:$K$305,10,0))</f>
        <v/>
      </c>
      <c r="N65" s="644" t="str">
        <f>IF($C65="","",VLOOKUP($C65,県放送部員データ!$A$3:$K$305,11,0))</f>
        <v/>
      </c>
      <c r="O65" s="252"/>
      <c r="Q65" s="2"/>
    </row>
    <row r="66" spans="1:17" ht="15" customHeight="1" thickBot="1">
      <c r="A66" s="252">
        <v>60</v>
      </c>
      <c r="B66" s="445"/>
      <c r="C66" s="447"/>
      <c r="D66" s="448" t="str">
        <f>IF((Ⅳ２!$K$10)="次に進む前に確認が必要です！","入力不可(前ページへ戻って確認！)",IF((Ⅳ２!$K$10)="OK！",IF(C66="", "", VLOOKUP(C66,県放送部員データ!$A$3:$F$305,3,0)),""))</f>
        <v>入力不可(前ページへ戻って確認！)</v>
      </c>
      <c r="E66" s="451" t="str">
        <f>IF(C66="","",VLOOKUP(C66,県放送部員データ!$A$3:$F$305,4,0))</f>
        <v/>
      </c>
      <c r="F66" s="407">
        <f t="shared" si="0"/>
        <v>0</v>
      </c>
      <c r="G66" s="378" t="str">
        <f>IF(C66="","",VLOOKUP(C66,県放送部員データ!$A$3:$F$305,5,0))</f>
        <v/>
      </c>
      <c r="I66" s="644" t="str">
        <f>IF($C66="","",VLOOKUP($C66,県放送部員データ!$A$3:$K$305,6,0))</f>
        <v/>
      </c>
      <c r="J66" s="644" t="str">
        <f>IF($C66="","",VLOOKUP($C66,県放送部員データ!$A$3:$K$305,7,0))</f>
        <v/>
      </c>
      <c r="K66" s="644" t="str">
        <f>IF($C66="","",VLOOKUP($C66,県放送部員データ!$A$3:$K$305,8,0))</f>
        <v/>
      </c>
      <c r="L66" s="644" t="str">
        <f>IF($C66="","",VLOOKUP($C66,県放送部員データ!$A$3:$K$305,9,0))</f>
        <v/>
      </c>
      <c r="M66" s="644" t="str">
        <f>IF($C66="","",VLOOKUP($C66,県放送部員データ!$A$3:$K$305,10,0))</f>
        <v/>
      </c>
      <c r="N66" s="644" t="str">
        <f>IF($C66="","",VLOOKUP($C66,県放送部員データ!$A$3:$K$305,11,0))</f>
        <v/>
      </c>
      <c r="O66" s="252"/>
      <c r="Q66" s="2"/>
    </row>
    <row r="67" spans="1:17" ht="15.75">
      <c r="A67" s="252"/>
      <c r="B67" s="252"/>
      <c r="C67" s="252"/>
      <c r="D67" s="252"/>
      <c r="E67" s="252"/>
      <c r="F67" s="252"/>
      <c r="G67" s="252"/>
      <c r="I67" s="641"/>
      <c r="J67" s="642"/>
      <c r="K67" s="642"/>
      <c r="L67" s="642"/>
      <c r="M67" s="642"/>
      <c r="N67" s="642"/>
      <c r="O67" s="252"/>
      <c r="Q67" s="2"/>
    </row>
    <row r="68" spans="1:17" ht="15.75">
      <c r="A68" s="252"/>
      <c r="B68" s="252"/>
      <c r="C68" s="252"/>
      <c r="D68" s="252"/>
      <c r="E68" s="252"/>
      <c r="F68" s="252"/>
      <c r="G68" s="252"/>
      <c r="I68" s="641"/>
      <c r="J68" s="642"/>
      <c r="K68" s="642"/>
      <c r="L68" s="642"/>
      <c r="M68" s="642"/>
      <c r="N68" s="642"/>
      <c r="O68" s="252"/>
      <c r="Q68" s="2"/>
    </row>
    <row r="69" spans="1:17" ht="15.75">
      <c r="A69" s="252"/>
      <c r="B69" s="252"/>
      <c r="C69" s="252"/>
      <c r="D69" s="252"/>
      <c r="E69" s="252"/>
      <c r="F69" s="252"/>
      <c r="G69" s="252"/>
      <c r="I69" s="641"/>
      <c r="J69" s="645"/>
      <c r="K69" s="645"/>
      <c r="L69" s="645"/>
      <c r="M69" s="642"/>
      <c r="N69" s="642"/>
      <c r="O69" s="252"/>
      <c r="Q69" s="2"/>
    </row>
    <row r="70" spans="1:17" ht="15.75">
      <c r="J70" s="647"/>
      <c r="K70" s="647"/>
      <c r="L70" s="647"/>
      <c r="M70" s="643"/>
      <c r="N70" s="643"/>
      <c r="O70" s="2"/>
      <c r="Q70" s="2"/>
    </row>
    <row r="71" spans="1:17" ht="15.75">
      <c r="J71" s="647"/>
      <c r="K71" s="647"/>
      <c r="L71" s="647"/>
      <c r="M71" s="643"/>
      <c r="N71" s="643"/>
      <c r="O71" s="2"/>
      <c r="Q71" s="2"/>
    </row>
    <row r="72" spans="1:17" ht="15.75">
      <c r="J72" s="647"/>
      <c r="K72" s="647"/>
      <c r="L72" s="647"/>
      <c r="M72" s="643"/>
      <c r="N72" s="643"/>
      <c r="O72" s="2"/>
      <c r="Q72" s="2"/>
    </row>
    <row r="73" spans="1:17" ht="15.75">
      <c r="J73" s="647"/>
      <c r="K73" s="647"/>
      <c r="L73" s="647"/>
      <c r="M73" s="643"/>
      <c r="N73" s="643"/>
      <c r="O73" s="2"/>
      <c r="Q73" s="2"/>
    </row>
    <row r="74" spans="1:17" ht="15.75">
      <c r="J74" s="647"/>
      <c r="K74" s="647"/>
      <c r="L74" s="647"/>
      <c r="M74" s="643"/>
      <c r="N74" s="643"/>
      <c r="O74" s="2"/>
      <c r="Q74" s="2"/>
    </row>
    <row r="75" spans="1:17" ht="15.75">
      <c r="J75" s="647"/>
      <c r="K75" s="647"/>
      <c r="L75" s="647"/>
      <c r="M75" s="643"/>
      <c r="N75" s="643"/>
      <c r="O75" s="2"/>
      <c r="Q75" s="2"/>
    </row>
    <row r="76" spans="1:17" ht="15.75">
      <c r="J76" s="647"/>
      <c r="K76" s="647"/>
      <c r="L76" s="647"/>
      <c r="M76" s="643"/>
      <c r="N76" s="643"/>
      <c r="O76" s="2"/>
      <c r="Q76" s="2"/>
    </row>
    <row r="77" spans="1:17" ht="15.75">
      <c r="J77" s="647"/>
      <c r="K77" s="647"/>
      <c r="L77" s="647"/>
      <c r="M77" s="648"/>
      <c r="N77" s="648"/>
      <c r="O77" s="2"/>
      <c r="Q77" s="2"/>
    </row>
    <row r="78" spans="1:17" ht="15.75">
      <c r="J78" s="647"/>
      <c r="K78" s="647"/>
      <c r="L78" s="647"/>
      <c r="M78" s="643"/>
      <c r="N78" s="643"/>
      <c r="O78" s="2"/>
      <c r="Q78" s="2"/>
    </row>
    <row r="79" spans="1:17" ht="15.75">
      <c r="J79" s="647"/>
      <c r="K79" s="647"/>
      <c r="L79" s="647"/>
      <c r="M79" s="643"/>
      <c r="N79" s="643"/>
      <c r="O79" s="2"/>
      <c r="Q79" s="2"/>
    </row>
    <row r="80" spans="1:17" ht="15.75">
      <c r="J80" s="647"/>
      <c r="K80" s="647"/>
      <c r="L80" s="647"/>
      <c r="M80" s="643"/>
      <c r="N80" s="643"/>
      <c r="O80" s="2"/>
      <c r="Q80" s="2"/>
    </row>
    <row r="81" spans="10:17" ht="15.75">
      <c r="J81" s="647"/>
      <c r="K81" s="647"/>
      <c r="L81" s="647"/>
      <c r="M81" s="643"/>
      <c r="N81" s="643"/>
      <c r="O81" s="2"/>
      <c r="Q81" s="2"/>
    </row>
    <row r="82" spans="10:17" ht="15.75">
      <c r="J82" s="647"/>
      <c r="K82" s="647"/>
      <c r="L82" s="647"/>
      <c r="M82" s="643"/>
      <c r="N82" s="643"/>
      <c r="O82" s="2"/>
      <c r="Q82" s="2"/>
    </row>
    <row r="83" spans="10:17" ht="15.75">
      <c r="J83" s="647"/>
      <c r="K83" s="647"/>
      <c r="L83" s="647"/>
      <c r="M83" s="643"/>
      <c r="N83" s="643"/>
      <c r="O83" s="2"/>
      <c r="Q83" s="2"/>
    </row>
    <row r="84" spans="10:17" ht="15.75">
      <c r="J84" s="647"/>
      <c r="K84" s="647"/>
      <c r="L84" s="647"/>
      <c r="M84" s="643"/>
      <c r="N84" s="643"/>
      <c r="O84" s="2"/>
      <c r="Q84" s="2"/>
    </row>
    <row r="85" spans="10:17" ht="15.75">
      <c r="J85" s="647"/>
      <c r="K85" s="647"/>
      <c r="L85" s="647"/>
      <c r="M85" s="643"/>
      <c r="N85" s="643"/>
      <c r="O85" s="2"/>
      <c r="Q85" s="2"/>
    </row>
    <row r="86" spans="10:17" ht="15.75">
      <c r="J86" s="647"/>
      <c r="K86" s="647"/>
      <c r="L86" s="647"/>
      <c r="M86" s="643"/>
      <c r="N86" s="643"/>
      <c r="O86" s="2"/>
      <c r="Q86" s="2"/>
    </row>
    <row r="87" spans="10:17" ht="15.75">
      <c r="J87" s="647"/>
      <c r="K87" s="647"/>
      <c r="L87" s="647"/>
      <c r="M87" s="643"/>
      <c r="N87" s="643"/>
      <c r="O87" s="2"/>
      <c r="Q87" s="2"/>
    </row>
    <row r="88" spans="10:17" ht="15.75">
      <c r="J88" s="647"/>
      <c r="K88" s="647"/>
      <c r="L88" s="647"/>
      <c r="M88" s="643"/>
      <c r="N88" s="643"/>
      <c r="O88" s="2"/>
      <c r="Q88" s="2"/>
    </row>
    <row r="89" spans="10:17" ht="15.75">
      <c r="J89" s="647"/>
      <c r="K89" s="647"/>
      <c r="L89" s="647"/>
      <c r="M89" s="643"/>
      <c r="N89" s="643"/>
      <c r="O89" s="2"/>
      <c r="Q89" s="2"/>
    </row>
    <row r="90" spans="10:17" ht="15.75">
      <c r="J90" s="647"/>
      <c r="K90" s="647"/>
      <c r="L90" s="647"/>
      <c r="M90" s="643"/>
      <c r="N90" s="643"/>
      <c r="O90" s="2"/>
      <c r="Q90" s="2"/>
    </row>
    <row r="91" spans="10:17" ht="15.75">
      <c r="J91" s="647"/>
      <c r="K91" s="647"/>
      <c r="L91" s="647"/>
      <c r="M91" s="643"/>
      <c r="N91" s="643"/>
      <c r="O91" s="2"/>
      <c r="Q91" s="2"/>
    </row>
    <row r="92" spans="10:17" ht="15.75">
      <c r="J92" s="647"/>
      <c r="K92" s="647"/>
      <c r="L92" s="647"/>
      <c r="M92" s="643"/>
      <c r="N92" s="643"/>
      <c r="O92" s="2"/>
      <c r="Q92" s="2"/>
    </row>
    <row r="93" spans="10:17" ht="15.75">
      <c r="J93" s="647"/>
      <c r="K93" s="647"/>
      <c r="L93" s="647"/>
      <c r="M93" s="643"/>
      <c r="N93" s="643"/>
      <c r="O93" s="2"/>
      <c r="Q93" s="2"/>
    </row>
    <row r="94" spans="10:17" ht="15.75">
      <c r="J94" s="647"/>
      <c r="K94" s="647"/>
      <c r="L94" s="647"/>
      <c r="M94" s="643"/>
      <c r="N94" s="643"/>
      <c r="O94" s="2"/>
      <c r="Q94" s="2"/>
    </row>
    <row r="95" spans="10:17" ht="15.75">
      <c r="J95" s="647"/>
      <c r="K95" s="647"/>
      <c r="L95" s="647"/>
      <c r="M95" s="643"/>
      <c r="N95" s="643"/>
      <c r="O95" s="2"/>
      <c r="Q95" s="2"/>
    </row>
    <row r="96" spans="10:17" ht="15.75">
      <c r="J96" s="647"/>
      <c r="K96" s="647"/>
      <c r="L96" s="647"/>
      <c r="M96" s="643"/>
      <c r="N96" s="643"/>
      <c r="O96" s="2"/>
      <c r="Q96" s="2"/>
    </row>
    <row r="97" spans="8:17" ht="15.75">
      <c r="J97" s="647"/>
      <c r="K97" s="647"/>
      <c r="L97" s="647"/>
      <c r="M97" s="643"/>
      <c r="N97" s="643"/>
      <c r="O97" s="2"/>
      <c r="Q97" s="2"/>
    </row>
    <row r="98" spans="8:17" ht="15.75">
      <c r="J98" s="647"/>
      <c r="K98" s="647"/>
      <c r="L98" s="647"/>
      <c r="M98" s="643"/>
      <c r="N98" s="643"/>
      <c r="O98" s="2"/>
      <c r="Q98" s="2"/>
    </row>
    <row r="99" spans="8:17" ht="15.75">
      <c r="J99" s="647"/>
      <c r="K99" s="647"/>
      <c r="L99" s="647"/>
      <c r="M99" s="643"/>
      <c r="N99" s="643"/>
      <c r="O99" s="2"/>
      <c r="Q99" s="2"/>
    </row>
    <row r="100" spans="8:17">
      <c r="J100" s="647"/>
      <c r="K100" s="647"/>
      <c r="L100" s="647"/>
      <c r="O100" s="2"/>
      <c r="Q100" s="2"/>
    </row>
    <row r="101" spans="8:17">
      <c r="J101" s="647"/>
      <c r="K101" s="647"/>
      <c r="L101" s="647"/>
      <c r="O101" s="2"/>
      <c r="Q101" s="2"/>
    </row>
    <row r="102" spans="8:17">
      <c r="J102" s="647"/>
      <c r="K102" s="647"/>
      <c r="L102" s="647"/>
      <c r="O102" s="2"/>
      <c r="Q102" s="2"/>
    </row>
    <row r="103" spans="8:17">
      <c r="J103" s="647"/>
      <c r="K103" s="647"/>
      <c r="L103" s="647"/>
      <c r="O103" s="2"/>
      <c r="Q103" s="2"/>
    </row>
    <row r="104" spans="8:17">
      <c r="H104" s="640"/>
      <c r="J104" s="647"/>
      <c r="K104" s="647"/>
      <c r="L104" s="647"/>
      <c r="O104" s="2"/>
      <c r="Q104" s="2"/>
    </row>
    <row r="105" spans="8:17">
      <c r="H105" s="640"/>
      <c r="J105" s="647"/>
      <c r="K105" s="647"/>
      <c r="L105" s="647"/>
      <c r="O105" s="2"/>
      <c r="Q105" s="2"/>
    </row>
    <row r="106" spans="8:17">
      <c r="H106" s="640"/>
      <c r="J106" s="647"/>
      <c r="K106" s="647"/>
      <c r="L106" s="647"/>
      <c r="O106" s="2"/>
      <c r="Q106" s="2"/>
    </row>
    <row r="107" spans="8:17">
      <c r="H107" s="640"/>
      <c r="J107" s="647"/>
      <c r="K107" s="647"/>
      <c r="L107" s="647"/>
      <c r="O107" s="2"/>
      <c r="Q107" s="2"/>
    </row>
    <row r="108" spans="8:17">
      <c r="H108" s="640"/>
      <c r="J108" s="647"/>
      <c r="K108" s="647"/>
      <c r="L108" s="647"/>
      <c r="O108" s="2"/>
      <c r="Q108" s="2"/>
    </row>
    <row r="109" spans="8:17">
      <c r="H109" s="640"/>
      <c r="J109" s="649"/>
      <c r="K109" s="649"/>
      <c r="L109" s="649"/>
      <c r="O109" s="2"/>
      <c r="Q109" s="2"/>
    </row>
    <row r="110" spans="8:17">
      <c r="H110" s="640"/>
      <c r="J110" s="649"/>
      <c r="K110" s="649"/>
      <c r="L110" s="649"/>
      <c r="O110" s="2"/>
      <c r="Q110" s="2"/>
    </row>
    <row r="111" spans="8:17">
      <c r="H111" s="640"/>
      <c r="J111" s="649"/>
      <c r="K111" s="649"/>
      <c r="L111" s="649"/>
      <c r="O111" s="2"/>
      <c r="Q111" s="2"/>
    </row>
    <row r="112" spans="8:17">
      <c r="H112" s="640"/>
      <c r="J112" s="649"/>
      <c r="K112" s="649"/>
      <c r="L112" s="649"/>
      <c r="O112" s="2"/>
      <c r="Q112" s="2"/>
    </row>
    <row r="113" spans="8:17">
      <c r="H113" s="640"/>
      <c r="J113" s="649"/>
      <c r="K113" s="649"/>
      <c r="L113" s="649"/>
      <c r="O113" s="2"/>
      <c r="Q113" s="2"/>
    </row>
    <row r="114" spans="8:17">
      <c r="H114" s="640"/>
      <c r="J114" s="649"/>
      <c r="K114" s="649"/>
      <c r="L114" s="649"/>
      <c r="O114" s="2"/>
      <c r="Q114" s="2"/>
    </row>
    <row r="115" spans="8:17">
      <c r="O115" s="255"/>
    </row>
    <row r="116" spans="8:17">
      <c r="O116" s="255"/>
    </row>
    <row r="117" spans="8:17">
      <c r="O117" s="255"/>
    </row>
    <row r="118" spans="8:17">
      <c r="O118" s="255"/>
    </row>
    <row r="119" spans="8:17">
      <c r="O119" s="255"/>
    </row>
    <row r="120" spans="8:17">
      <c r="O120" s="255"/>
    </row>
    <row r="121" spans="8:17">
      <c r="O121" s="255"/>
    </row>
    <row r="122" spans="8:17">
      <c r="O122" s="255"/>
    </row>
    <row r="123" spans="8:17">
      <c r="O123" s="255"/>
    </row>
    <row r="124" spans="8:17">
      <c r="M124" s="651"/>
      <c r="N124" s="651"/>
      <c r="O124" s="255"/>
    </row>
    <row r="125" spans="8:17">
      <c r="O125" s="255"/>
    </row>
    <row r="126" spans="8:17">
      <c r="O126" s="255"/>
    </row>
    <row r="127" spans="8:17" ht="15.75">
      <c r="M127" s="643"/>
      <c r="N127" s="643"/>
      <c r="O127" s="255"/>
    </row>
    <row r="128" spans="8:17" ht="15.75">
      <c r="M128" s="643"/>
      <c r="N128" s="643"/>
      <c r="O128" s="255"/>
    </row>
    <row r="129" spans="13:15" ht="15.75">
      <c r="M129" s="643"/>
      <c r="N129" s="643"/>
      <c r="O129" s="255"/>
    </row>
    <row r="130" spans="13:15" ht="15.75">
      <c r="M130" s="643"/>
      <c r="N130" s="643"/>
      <c r="O130" s="255"/>
    </row>
    <row r="131" spans="13:15" ht="15.75">
      <c r="M131" s="643"/>
      <c r="N131" s="643"/>
      <c r="O131" s="255"/>
    </row>
    <row r="132" spans="13:15" ht="15.75">
      <c r="M132" s="643"/>
      <c r="N132" s="643"/>
      <c r="O132" s="255"/>
    </row>
    <row r="133" spans="13:15" ht="15.75">
      <c r="M133" s="643"/>
      <c r="N133" s="643"/>
      <c r="O133" s="255"/>
    </row>
    <row r="134" spans="13:15">
      <c r="O134" s="255"/>
    </row>
    <row r="135" spans="13:15">
      <c r="O135" s="255"/>
    </row>
    <row r="136" spans="13:15">
      <c r="O136" s="255"/>
    </row>
    <row r="137" spans="13:15">
      <c r="O137" s="255"/>
    </row>
    <row r="138" spans="13:15">
      <c r="O138" s="255"/>
    </row>
    <row r="139" spans="13:15">
      <c r="O139" s="255"/>
    </row>
    <row r="161" spans="13:14" ht="15.75">
      <c r="M161" s="643"/>
      <c r="N161" s="643"/>
    </row>
    <row r="162" spans="13:14" ht="15.75">
      <c r="M162" s="643"/>
      <c r="N162" s="643"/>
    </row>
    <row r="163" spans="13:14" ht="15.75">
      <c r="M163" s="643"/>
      <c r="N163" s="643"/>
    </row>
    <row r="164" spans="13:14" ht="15.75">
      <c r="M164" s="643"/>
      <c r="N164" s="643"/>
    </row>
    <row r="165" spans="13:14" ht="15.75">
      <c r="M165" s="643"/>
      <c r="N165" s="643"/>
    </row>
    <row r="166" spans="13:14" ht="15.75">
      <c r="M166" s="643"/>
      <c r="N166" s="643"/>
    </row>
    <row r="167" spans="13:14" ht="15.75">
      <c r="M167" s="643"/>
      <c r="N167" s="643"/>
    </row>
  </sheetData>
  <mergeCells count="5">
    <mergeCell ref="B2:G2"/>
    <mergeCell ref="D5:D6"/>
    <mergeCell ref="E5:E6"/>
    <mergeCell ref="F5:G6"/>
    <mergeCell ref="C5:C6"/>
  </mergeCells>
  <phoneticPr fontId="4"/>
  <conditionalFormatting sqref="B7:C66">
    <cfRule type="expression" dxfId="31" priority="7">
      <formula>LEN(B7)&gt;0</formula>
    </cfRule>
  </conditionalFormatting>
  <conditionalFormatting sqref="C4">
    <cfRule type="expression" dxfId="30" priority="5">
      <formula>LEN(C4)&gt;0</formula>
    </cfRule>
  </conditionalFormatting>
  <conditionalFormatting sqref="D7:D66">
    <cfRule type="cellIs" dxfId="29" priority="11" operator="equal">
      <formula>"入力不可"</formula>
    </cfRule>
  </conditionalFormatting>
  <conditionalFormatting sqref="E7:E66">
    <cfRule type="notContainsBlanks" dxfId="28" priority="12">
      <formula>LEN(TRIM(E7))&gt;0</formula>
    </cfRule>
  </conditionalFormatting>
  <conditionalFormatting sqref="F7:F66">
    <cfRule type="cellIs" dxfId="27" priority="8" operator="equal">
      <formula>"右欄に入力→"</formula>
    </cfRule>
  </conditionalFormatting>
  <conditionalFormatting sqref="G7:G66">
    <cfRule type="cellIs" dxfId="26" priority="10" operator="greaterThan">
      <formula>0</formula>
    </cfRule>
  </conditionalFormatting>
  <conditionalFormatting sqref="I7:N66">
    <cfRule type="cellIs" dxfId="25" priority="1" operator="greaterThan">
      <formula>0</formula>
    </cfRule>
  </conditionalFormatting>
  <pageMargins left="0.7" right="0.7" top="0.75" bottom="0.75" header="0.3" footer="0.3"/>
  <pageSetup paperSize="9" scale="75" orientation="portrait" r:id="rId1"/>
  <rowBreaks count="1" manualBreakCount="1">
    <brk id="66" min="1" max="13"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初期設定!$D$13:$D$20</xm:f>
          </x14:formula1>
          <xm:sqref>B7:B66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O287"/>
  <sheetViews>
    <sheetView showZeros="0" view="pageBreakPreview" zoomScaleNormal="100" zoomScaleSheetLayoutView="100" workbookViewId="0">
      <pane xSplit="9" topLeftCell="J1" activePane="topRight" state="frozen"/>
      <selection activeCell="H21" sqref="H21"/>
      <selection pane="topRight" activeCell="C3" sqref="C3:D3"/>
    </sheetView>
  </sheetViews>
  <sheetFormatPr defaultColWidth="8.875" defaultRowHeight="15"/>
  <cols>
    <col min="1" max="1" width="3.375" style="2" customWidth="1"/>
    <col min="2" max="2" width="9.75" style="3" hidden="1" customWidth="1"/>
    <col min="3" max="3" width="15.25" style="2" customWidth="1"/>
    <col min="4" max="4" width="17.5" style="2" customWidth="1"/>
    <col min="5" max="5" width="15.25" style="2" customWidth="1"/>
    <col min="6" max="6" width="17.5" style="7" customWidth="1"/>
    <col min="7" max="7" width="15.25" style="2" customWidth="1"/>
    <col min="8" max="9" width="8.75" style="3" customWidth="1"/>
    <col min="10" max="15" width="9.75" style="383" customWidth="1"/>
    <col min="16" max="16" width="11" style="3" customWidth="1"/>
    <col min="17" max="17" width="6.125" style="3" customWidth="1"/>
    <col min="18" max="20" width="9" style="4" customWidth="1"/>
    <col min="21" max="21" width="9" style="3" customWidth="1"/>
    <col min="22" max="22" width="9" style="5" customWidth="1"/>
    <col min="23" max="32" width="9" style="4" customWidth="1"/>
    <col min="33" max="16384" width="8.875" style="2"/>
  </cols>
  <sheetData>
    <row r="1" spans="1:39" ht="59.25" customHeight="1">
      <c r="A1" s="1" t="s">
        <v>273</v>
      </c>
      <c r="B1" s="888" t="str">
        <f>(初期設定!D5)&amp;CHAR(10)
&amp;"参加申込及び部顧問（運営委員）の動静"</f>
        <v>第73回NHK杯全国高校放送コンテスト　宮崎県予選
参加申込及び部顧問（運営委員）の動静</v>
      </c>
      <c r="C1" s="888"/>
      <c r="D1" s="888"/>
      <c r="E1" s="888"/>
      <c r="F1" s="888"/>
      <c r="G1" s="28" t="s">
        <v>274</v>
      </c>
      <c r="H1" s="896" t="s">
        <v>456</v>
      </c>
      <c r="I1" s="896"/>
    </row>
    <row r="2" spans="1:39" ht="18" customHeight="1" thickBot="1">
      <c r="C2" s="6" t="s">
        <v>275</v>
      </c>
      <c r="F2" s="907" t="s">
        <v>1181</v>
      </c>
      <c r="G2" s="907"/>
      <c r="H2" s="404"/>
      <c r="I2" s="403"/>
      <c r="J2" s="653"/>
    </row>
    <row r="3" spans="1:39" s="8" customFormat="1" ht="25.5" customHeight="1" thickBot="1">
      <c r="C3" s="892">
        <f>(Ⅰ!C9)</f>
        <v>0</v>
      </c>
      <c r="D3" s="893"/>
      <c r="E3" s="723" t="str">
        <f>"本"&amp;(初期設定!D6)&amp;"の担当校（前日準備を含む）"</f>
        <v>本コンテストの担当校（前日準備を含む）</v>
      </c>
      <c r="F3" s="11"/>
      <c r="G3" s="11"/>
      <c r="H3" s="12"/>
      <c r="I3" s="13"/>
      <c r="J3" s="654"/>
      <c r="K3" s="381"/>
      <c r="L3" s="381"/>
      <c r="M3" s="381"/>
      <c r="N3" s="381"/>
      <c r="O3" s="381"/>
      <c r="R3" s="14"/>
      <c r="S3" s="14"/>
      <c r="T3" s="14"/>
      <c r="V3" s="15"/>
      <c r="W3" s="14"/>
      <c r="X3" s="14"/>
      <c r="Y3" s="14"/>
      <c r="Z3" s="14"/>
      <c r="AA3" s="14"/>
      <c r="AB3" s="14"/>
      <c r="AC3" s="14"/>
      <c r="AD3" s="14"/>
      <c r="AE3" s="14"/>
      <c r="AF3" s="14"/>
    </row>
    <row r="4" spans="1:39" s="8" customFormat="1" ht="9.75" customHeight="1" thickBot="1">
      <c r="B4" s="71"/>
      <c r="C4" s="17" t="str">
        <f>IF(ISERROR(VLOOKUP(C3,(初期設定!D42):(初期設定!E118),2,0)),"",VLOOKUP(C3,(初期設定!D42):(初期設定!E118),2,0))</f>
        <v/>
      </c>
      <c r="D4" s="221" t="str">
        <f>(初期設定!D11)</f>
        <v>5月29日(金)　消印有効　※提出先持ち込みの場合は、16：30必着</v>
      </c>
      <c r="E4" s="20"/>
      <c r="F4" s="22"/>
      <c r="G4" s="21"/>
      <c r="H4" s="19"/>
      <c r="I4" s="19"/>
      <c r="J4" s="655"/>
      <c r="K4" s="381"/>
      <c r="L4" s="381"/>
      <c r="M4" s="381"/>
      <c r="N4" s="381"/>
      <c r="O4" s="381"/>
      <c r="R4" s="14"/>
      <c r="S4" s="14"/>
      <c r="T4" s="14"/>
      <c r="V4" s="15"/>
      <c r="W4" s="23"/>
      <c r="X4" s="14"/>
      <c r="Y4" s="14"/>
      <c r="Z4" s="14"/>
      <c r="AA4" s="14"/>
      <c r="AB4" s="14"/>
      <c r="AC4" s="14"/>
      <c r="AD4" s="14"/>
      <c r="AE4" s="14"/>
      <c r="AF4" s="14"/>
    </row>
    <row r="5" spans="1:39" s="8" customFormat="1" ht="28.5" customHeight="1" thickBot="1">
      <c r="B5" s="71"/>
      <c r="C5" s="24" t="s">
        <v>277</v>
      </c>
      <c r="D5" s="710"/>
      <c r="E5" s="717" t="s">
        <v>254</v>
      </c>
      <c r="F5" s="710"/>
      <c r="G5" s="717" t="s">
        <v>256</v>
      </c>
      <c r="H5" s="720"/>
      <c r="I5" s="720"/>
      <c r="J5" s="655"/>
      <c r="K5" s="381"/>
      <c r="L5" s="381"/>
      <c r="M5" s="381"/>
      <c r="N5" s="381"/>
      <c r="O5" s="381"/>
      <c r="R5" s="14"/>
      <c r="S5" s="14"/>
      <c r="T5" s="14"/>
      <c r="V5" s="15"/>
      <c r="W5" s="23"/>
      <c r="X5" s="14"/>
      <c r="Y5" s="14"/>
      <c r="Z5" s="14"/>
      <c r="AA5" s="14"/>
      <c r="AB5" s="14"/>
      <c r="AC5" s="381">
        <f>IF(C3="","",C3)</f>
        <v>0</v>
      </c>
      <c r="AD5" s="381"/>
      <c r="AE5" s="381"/>
      <c r="AF5" s="381"/>
      <c r="AG5" s="381"/>
      <c r="AH5" s="381"/>
      <c r="AI5" s="381"/>
      <c r="AJ5" s="381"/>
      <c r="AK5" s="381"/>
      <c r="AL5" s="381"/>
      <c r="AM5" s="442" t="s">
        <v>925</v>
      </c>
    </row>
    <row r="6" spans="1:39" s="8" customFormat="1" ht="9.75" customHeight="1" thickBot="1">
      <c r="B6" s="135"/>
      <c r="G6" s="30"/>
      <c r="J6" s="386"/>
      <c r="K6" s="381"/>
      <c r="L6" s="381"/>
      <c r="M6" s="381"/>
      <c r="N6" s="381"/>
      <c r="O6" s="381"/>
      <c r="R6" s="14"/>
      <c r="S6" s="14"/>
      <c r="T6" s="14"/>
      <c r="V6" s="15"/>
      <c r="W6" s="14"/>
      <c r="X6" s="14"/>
      <c r="Y6" s="14"/>
      <c r="Z6" s="14"/>
      <c r="AA6" s="14"/>
      <c r="AB6" s="14"/>
      <c r="AC6" s="438" t="s">
        <v>926</v>
      </c>
      <c r="AD6" s="438" t="s">
        <v>927</v>
      </c>
      <c r="AE6" s="438" t="s">
        <v>928</v>
      </c>
      <c r="AF6" s="438" t="s">
        <v>929</v>
      </c>
      <c r="AG6" s="438" t="s">
        <v>930</v>
      </c>
      <c r="AH6" s="438" t="s">
        <v>931</v>
      </c>
      <c r="AI6" s="438" t="s">
        <v>932</v>
      </c>
      <c r="AJ6" s="438" t="s">
        <v>933</v>
      </c>
      <c r="AK6" s="438" t="s">
        <v>934</v>
      </c>
      <c r="AL6" s="381" t="s">
        <v>935</v>
      </c>
      <c r="AM6" s="381" t="s">
        <v>936</v>
      </c>
    </row>
    <row r="7" spans="1:39" s="8" customFormat="1" ht="22.5" customHeight="1">
      <c r="B7" s="222"/>
      <c r="C7" s="711" t="str">
        <f>(Ⅳ１!B10)</f>
        <v/>
      </c>
      <c r="D7" s="899" t="s">
        <v>1177</v>
      </c>
      <c r="E7" s="34" t="str">
        <f>(Ⅳ１!E10)</f>
        <v/>
      </c>
      <c r="F7" s="901" t="str">
        <f>D7</f>
        <v>◆専門部より大会３日間の派遣依頼文書を発行します。
【顧問総会での確認事項】
・放送部の全顧問は、放送専門部が行う大会などの運営に協力
・担当校の正顧問・副顧問などすべての放送部顧問は原則として前日準備・１日目・２日目の３日間、大会運営に協力</v>
      </c>
      <c r="G7" s="34" t="str">
        <f>(Ⅳ１!H10)</f>
        <v/>
      </c>
      <c r="H7" s="903" t="str">
        <f>D7</f>
        <v>◆専門部より大会３日間の派遣依頼文書を発行します。
【顧問総会での確認事項】
・放送部の全顧問は、放送専門部が行う大会などの運営に協力
・担当校の正顧問・副顧問などすべての放送部顧問は原則として前日準備・１日目・２日目の３日間、大会運営に協力</v>
      </c>
      <c r="I7" s="904"/>
      <c r="J7" s="381"/>
      <c r="K7" s="381"/>
      <c r="L7" s="381"/>
      <c r="M7" s="381"/>
      <c r="N7" s="381"/>
      <c r="O7" s="381"/>
      <c r="R7" s="14"/>
      <c r="S7" s="14"/>
      <c r="T7" s="14"/>
      <c r="V7" s="15"/>
      <c r="W7" s="14"/>
      <c r="X7" s="14"/>
      <c r="Y7" s="14"/>
      <c r="Z7" s="14"/>
      <c r="AA7" s="14"/>
      <c r="AB7" s="14"/>
      <c r="AC7" s="381" t="str">
        <f>IF(C7="","",C7)</f>
        <v/>
      </c>
      <c r="AD7" s="381" t="str">
        <f>IF(C11="","",C11)</f>
        <v>入力を選択（クリック）</v>
      </c>
      <c r="AE7" s="381" t="str">
        <f>IF(C13="","",C13)</f>
        <v>入力を選択（クリック）</v>
      </c>
      <c r="AF7" s="381" t="str">
        <f>IF(C15="","",C15)</f>
        <v>入力を選択（クリック）</v>
      </c>
      <c r="AG7" s="381" t="str">
        <f>IF(D11="","",D11)</f>
        <v/>
      </c>
      <c r="AH7" s="381" t="str">
        <f>IF(D13="","",D13)</f>
        <v/>
      </c>
      <c r="AI7" s="381" t="str">
        <f>IF(D15="","",D15)</f>
        <v/>
      </c>
      <c r="AJ7" s="381" t="str">
        <f>IF(D19="入力必須(クリック後選択)","",IF(D19="③両日必要","○",IF(D19="①大会1日目のみ必要","○","×")))</f>
        <v>×</v>
      </c>
      <c r="AK7" s="381" t="str">
        <f>IF(D19="入力必須(クリック後選択)","",IF(D19="③両日必要","○",IF(D19="②大会2日目のみ必要","○","×")))</f>
        <v>×</v>
      </c>
      <c r="AL7" s="381">
        <f>IF(C17="","",C17)</f>
        <v>0</v>
      </c>
      <c r="AM7" s="381">
        <f>IF(C19="","",C19)</f>
        <v>0</v>
      </c>
    </row>
    <row r="8" spans="1:39" s="8" customFormat="1" ht="9.75" customHeight="1">
      <c r="B8" s="223"/>
      <c r="C8" s="712" t="s">
        <v>1091</v>
      </c>
      <c r="D8" s="899"/>
      <c r="E8" s="41" t="str">
        <f>C8</f>
        <v>番組部門審査担当</v>
      </c>
      <c r="F8" s="901"/>
      <c r="G8" s="41" t="str">
        <f>E8</f>
        <v>番組部門審査担当</v>
      </c>
      <c r="H8" s="903"/>
      <c r="I8" s="904"/>
      <c r="J8" s="381"/>
      <c r="K8" s="381"/>
      <c r="L8" s="381"/>
      <c r="M8" s="381"/>
      <c r="N8" s="381"/>
      <c r="O8" s="381"/>
      <c r="R8" s="14"/>
      <c r="S8" s="14"/>
      <c r="T8" s="14"/>
      <c r="V8" s="15"/>
      <c r="W8" s="14"/>
      <c r="X8" s="14"/>
      <c r="Y8" s="14"/>
      <c r="Z8" s="14"/>
      <c r="AA8" s="14"/>
      <c r="AB8" s="14"/>
      <c r="AC8" s="381" t="str">
        <f>IF(E5="","",E5)</f>
        <v>顧問（２人目）</v>
      </c>
      <c r="AD8" s="381">
        <f>IF(E9="","",IF(E9="入力必須(クリック後選択)","",E9))</f>
        <v>0</v>
      </c>
      <c r="AE8" s="381">
        <f>IF(E11="","",IF(E11="入力必須(クリック後選択)","",E11))</f>
        <v>0</v>
      </c>
      <c r="AF8" s="381">
        <f>IF(E13="","",IF(E13="入力必須(クリック後選択)","",E13))</f>
        <v>0</v>
      </c>
      <c r="AG8" s="381" t="str">
        <f>IF(F9="","",F9)</f>
        <v/>
      </c>
      <c r="AH8" s="381" t="str">
        <f>IF(F11="","",F11)</f>
        <v/>
      </c>
      <c r="AI8" s="381" t="str">
        <f>IF(F13="","",F13)</f>
        <v/>
      </c>
      <c r="AJ8" s="381" t="str">
        <f>IF(F17="入力必須(クリック後選択)","",IF(F17="③両日必要","○",IF(F17="①大会1日目のみ必要","○","×")))</f>
        <v>×</v>
      </c>
      <c r="AK8" s="381" t="str">
        <f>IF(F17="入力必須(クリック後選択)","",IF(F17="③両日必要","○",IF(F17="②大会2日目のみ必要","○","×")))</f>
        <v>×</v>
      </c>
      <c r="AL8" s="381">
        <f>IF(E15="","",E15)</f>
        <v>0</v>
      </c>
      <c r="AM8" s="381">
        <f>IF(E17="","",E17)</f>
        <v>0</v>
      </c>
    </row>
    <row r="9" spans="1:39" s="8" customFormat="1" ht="22.5" customHeight="1">
      <c r="B9" s="101"/>
      <c r="C9" s="713" t="str">
        <f>(Ⅳ１!B12)</f>
        <v>入力を選択（クリック）</v>
      </c>
      <c r="D9" s="899"/>
      <c r="E9" s="226">
        <f>(Ⅳ１!E12)</f>
        <v>0</v>
      </c>
      <c r="F9" s="901"/>
      <c r="G9" s="718">
        <f>(Ⅳ１!H12)</f>
        <v>0</v>
      </c>
      <c r="H9" s="903"/>
      <c r="I9" s="904"/>
      <c r="J9" s="656"/>
      <c r="K9" s="381"/>
      <c r="L9" s="381"/>
      <c r="M9" s="381"/>
      <c r="N9" s="381"/>
      <c r="O9" s="381"/>
      <c r="R9" s="14"/>
      <c r="S9" s="14"/>
      <c r="T9" s="14"/>
      <c r="V9" s="15"/>
      <c r="W9" s="14"/>
      <c r="X9" s="14"/>
      <c r="Y9" s="14"/>
      <c r="Z9" s="14"/>
      <c r="AA9" s="14"/>
      <c r="AB9" s="14"/>
      <c r="AC9" s="381" t="str">
        <f>IF(G5="","",G5)</f>
        <v>顧問（３人目）</v>
      </c>
      <c r="AD9" s="381">
        <f>IF(G9="","",G9)</f>
        <v>0</v>
      </c>
      <c r="AE9" s="381">
        <f>IF(G11="","",G11)</f>
        <v>0</v>
      </c>
      <c r="AF9" s="381">
        <f>IF(G13="","",G13)</f>
        <v>0</v>
      </c>
      <c r="AG9" s="381" t="str">
        <f>IF(H9="","",H9)</f>
        <v/>
      </c>
      <c r="AH9" s="381" t="str">
        <f>IF(H11="","",H11)</f>
        <v/>
      </c>
      <c r="AI9" s="381" t="str">
        <f>IF(H13="","",H13)</f>
        <v/>
      </c>
      <c r="AJ9" s="381" t="str">
        <f>IF(H17="入力必須(クリック後選択)","",IF(H17="③両日必要","○",IF(H17="①大会1日目のみ必要","○","×")))</f>
        <v>×</v>
      </c>
      <c r="AK9" s="381" t="str">
        <f>IF(H17="入力必須(クリック後選択)","",IF(H17="③両日必要","○",IF(H17="②大会2日目のみ必要","○","×")))</f>
        <v>×</v>
      </c>
      <c r="AL9" s="381">
        <f>IF(G15="","",G15)</f>
        <v>0</v>
      </c>
      <c r="AM9" s="381">
        <f>IF(G17="","",G17)</f>
        <v>0</v>
      </c>
    </row>
    <row r="10" spans="1:39" s="8" customFormat="1" ht="9.75" customHeight="1">
      <c r="B10" s="223"/>
      <c r="C10" s="712" t="str">
        <f>Ⅳ１!A15</f>
        <v>6月10日（水）午後の準備</v>
      </c>
      <c r="D10" s="899"/>
      <c r="E10" s="41" t="str">
        <f>C10</f>
        <v>6月10日（水）午後の準備</v>
      </c>
      <c r="F10" s="901"/>
      <c r="G10" s="41" t="str">
        <f>E10</f>
        <v>6月10日（水）午後の準備</v>
      </c>
      <c r="H10" s="903"/>
      <c r="I10" s="904"/>
      <c r="J10" s="381"/>
      <c r="K10" s="381"/>
      <c r="L10" s="381"/>
      <c r="M10" s="381"/>
      <c r="N10" s="381"/>
      <c r="O10" s="381"/>
      <c r="R10" s="14"/>
      <c r="S10" s="14"/>
      <c r="T10" s="14"/>
      <c r="V10" s="15"/>
      <c r="W10" s="14"/>
      <c r="X10" s="14"/>
      <c r="Y10" s="14"/>
      <c r="Z10" s="14"/>
      <c r="AA10" s="14"/>
      <c r="AB10" s="14"/>
      <c r="AC10" s="381" t="str">
        <f>IF(E7="","",E7)</f>
        <v/>
      </c>
      <c r="AD10" s="381">
        <f>IF(E11="","",IF(E11="入力必須(クリック後選択)","",E11))</f>
        <v>0</v>
      </c>
      <c r="AE10" s="381">
        <f>IF(E13="","",IF(E13="入力必須(クリック後選択)","",E13))</f>
        <v>0</v>
      </c>
      <c r="AF10" s="381">
        <f>IF(E15="","",IF(E15="入力必須(クリック後選択)","",E15))</f>
        <v>0</v>
      </c>
      <c r="AG10" s="381" t="str">
        <f>IF(F11="","",F11)</f>
        <v/>
      </c>
      <c r="AH10" s="381" t="str">
        <f>IF(F13="","",F13)</f>
        <v/>
      </c>
      <c r="AI10" s="381" t="str">
        <f>IF(F15="","",F15)</f>
        <v/>
      </c>
      <c r="AJ10" s="381" t="str">
        <f>IF(F19="入力必須(クリック後選択)","",IF(F19="③両日必要","○",IF(F19="①大会1日目のみ必要","○","×")))</f>
        <v>×</v>
      </c>
      <c r="AK10" s="381" t="str">
        <f>IF(F19="入力必須(クリック後選択)","",IF(F19="③両日必要","○",IF(F19="②大会2日目のみ必要","○","×")))</f>
        <v>×</v>
      </c>
      <c r="AL10" s="381">
        <f>IF(E17="","",E17)</f>
        <v>0</v>
      </c>
      <c r="AM10" s="381">
        <f>IF(E19="","",E19)</f>
        <v>0</v>
      </c>
    </row>
    <row r="11" spans="1:39" s="8" customFormat="1" ht="22.5" customHeight="1">
      <c r="B11" s="101"/>
      <c r="C11" s="713" t="str">
        <f>(Ⅳ１!B15)</f>
        <v>入力を選択（クリック）</v>
      </c>
      <c r="D11" s="899"/>
      <c r="E11" s="226">
        <f>(Ⅳ１!E15)</f>
        <v>0</v>
      </c>
      <c r="F11" s="901"/>
      <c r="G11" s="718">
        <f>(Ⅳ１!H15)</f>
        <v>0</v>
      </c>
      <c r="H11" s="903"/>
      <c r="I11" s="904"/>
      <c r="J11" s="656"/>
      <c r="K11" s="381"/>
      <c r="L11" s="381"/>
      <c r="M11" s="381"/>
      <c r="N11" s="381"/>
      <c r="O11" s="381"/>
      <c r="R11" s="14"/>
      <c r="S11" s="14"/>
      <c r="T11" s="14"/>
      <c r="V11" s="15"/>
      <c r="W11" s="14"/>
      <c r="X11" s="14"/>
      <c r="Y11" s="14"/>
      <c r="Z11" s="14"/>
      <c r="AA11" s="14"/>
      <c r="AB11" s="14"/>
      <c r="AC11" s="381" t="str">
        <f>IF(G7="","",G7)</f>
        <v/>
      </c>
      <c r="AD11" s="381">
        <f>IF(G11="","",G11)</f>
        <v>0</v>
      </c>
      <c r="AE11" s="381">
        <f>IF(G13="","",G13)</f>
        <v>0</v>
      </c>
      <c r="AF11" s="381">
        <f>IF(G15="","",G15)</f>
        <v>0</v>
      </c>
      <c r="AG11" s="381" t="str">
        <f>IF(H11="","",H11)</f>
        <v/>
      </c>
      <c r="AH11" s="381" t="str">
        <f>IF(H13="","",H13)</f>
        <v/>
      </c>
      <c r="AI11" s="381" t="str">
        <f>IF(H15="","",H15)</f>
        <v/>
      </c>
      <c r="AJ11" s="381" t="str">
        <f>IF(H19="入力必須(クリック後選択)","",IF(H19="③両日必要","○",IF(H19="①大会1日目のみ必要","○","×")))</f>
        <v>×</v>
      </c>
      <c r="AK11" s="381" t="str">
        <f>IF(H19="入力必須(クリック後選択)","",IF(H19="③両日必要","○",IF(H19="②大会2日目のみ必要","○","×")))</f>
        <v>×</v>
      </c>
      <c r="AL11" s="381">
        <f>IF(G17="","",G17)</f>
        <v>0</v>
      </c>
      <c r="AM11" s="381">
        <f>IF(G19="","",G19)</f>
        <v>0</v>
      </c>
    </row>
    <row r="12" spans="1:39" s="8" customFormat="1" ht="9.75" customHeight="1">
      <c r="B12" s="62"/>
      <c r="C12" s="714" t="str">
        <f>Ⅳ１!A18</f>
        <v>6月11日（木）の運営</v>
      </c>
      <c r="D12" s="899"/>
      <c r="E12" s="39" t="str">
        <f>C12</f>
        <v>6月11日（木）の運営</v>
      </c>
      <c r="F12" s="901"/>
      <c r="G12" s="41" t="str">
        <f>E12</f>
        <v>6月11日（木）の運営</v>
      </c>
      <c r="H12" s="903"/>
      <c r="I12" s="904"/>
      <c r="J12" s="381"/>
      <c r="K12" s="381"/>
      <c r="L12" s="381"/>
      <c r="M12" s="381"/>
      <c r="N12" s="381"/>
      <c r="O12" s="381"/>
      <c r="R12" s="14"/>
      <c r="S12" s="14"/>
      <c r="T12" s="14"/>
      <c r="V12" s="15"/>
      <c r="W12" s="14"/>
      <c r="X12" s="14"/>
      <c r="Y12" s="14"/>
      <c r="Z12" s="14"/>
      <c r="AA12" s="14"/>
      <c r="AB12" s="14"/>
      <c r="AC12" s="381" t="s">
        <v>937</v>
      </c>
      <c r="AD12" s="381" t="s">
        <v>16</v>
      </c>
      <c r="AE12" s="381" t="s">
        <v>938</v>
      </c>
      <c r="AF12" s="381" t="s">
        <v>939</v>
      </c>
      <c r="AG12" s="381" t="s">
        <v>940</v>
      </c>
      <c r="AH12" s="381" t="s">
        <v>941</v>
      </c>
      <c r="AI12" s="381" t="s">
        <v>942</v>
      </c>
      <c r="AJ12" s="381" t="s">
        <v>943</v>
      </c>
      <c r="AK12" s="381"/>
      <c r="AL12" s="381" t="s">
        <v>944</v>
      </c>
      <c r="AM12" s="381"/>
    </row>
    <row r="13" spans="1:39" s="8" customFormat="1" ht="22.5" customHeight="1">
      <c r="B13" s="101"/>
      <c r="C13" s="715" t="str">
        <f>(Ⅳ１!B18)</f>
        <v>入力を選択（クリック）</v>
      </c>
      <c r="D13" s="899"/>
      <c r="E13" s="45">
        <f>(Ⅳ１!E18)</f>
        <v>0</v>
      </c>
      <c r="F13" s="901"/>
      <c r="G13" s="719">
        <f>(Ⅳ１!H18)</f>
        <v>0</v>
      </c>
      <c r="H13" s="903"/>
      <c r="I13" s="904"/>
      <c r="J13" s="656"/>
      <c r="K13" s="381"/>
      <c r="L13" s="381"/>
      <c r="M13" s="381"/>
      <c r="N13" s="381"/>
      <c r="O13" s="381"/>
      <c r="R13" s="14"/>
      <c r="S13" s="14"/>
      <c r="T13" s="14"/>
      <c r="V13" s="15"/>
      <c r="W13" s="14"/>
      <c r="X13" s="14"/>
      <c r="Y13" s="14"/>
      <c r="Z13" s="14"/>
      <c r="AA13" s="14"/>
      <c r="AB13" s="14"/>
      <c r="AC13" s="381">
        <f>IF(C24="","",C24)</f>
        <v>0</v>
      </c>
      <c r="AD13" s="381">
        <f>IF(D24="","",D24)</f>
        <v>0</v>
      </c>
      <c r="AE13" s="381">
        <f>IF(E24="","",E24)</f>
        <v>0</v>
      </c>
      <c r="AF13" s="381">
        <f>IF(F24="","",F24)</f>
        <v>0</v>
      </c>
      <c r="AG13" s="381">
        <f>IF(G24="","",G24)</f>
        <v>0</v>
      </c>
      <c r="AH13" s="381">
        <f ca="1">IF(C26="","",C26)</f>
        <v>0</v>
      </c>
      <c r="AI13" s="381">
        <f>IF(D26="","",D26)</f>
        <v>0</v>
      </c>
      <c r="AJ13" s="381">
        <f ca="1">IF(E26="","",E26)</f>
        <v>0</v>
      </c>
      <c r="AK13" s="381"/>
      <c r="AL13" s="381">
        <f ca="1">IF(H24="","",H24)</f>
        <v>0</v>
      </c>
      <c r="AM13" s="381"/>
    </row>
    <row r="14" spans="1:39" s="8" customFormat="1" ht="9.75" customHeight="1">
      <c r="B14" s="62"/>
      <c r="C14" s="714" t="str">
        <f>Ⅳ１!A21</f>
        <v>6月12日（金）の運営</v>
      </c>
      <c r="D14" s="899"/>
      <c r="E14" s="41" t="str">
        <f>C14</f>
        <v>6月12日（金）の運営</v>
      </c>
      <c r="F14" s="901"/>
      <c r="G14" s="41" t="str">
        <f>E14</f>
        <v>6月12日（金）の運営</v>
      </c>
      <c r="H14" s="903"/>
      <c r="I14" s="904"/>
      <c r="J14" s="381"/>
      <c r="K14" s="381"/>
      <c r="L14" s="381"/>
      <c r="M14" s="381"/>
      <c r="N14" s="381"/>
      <c r="O14" s="381"/>
      <c r="R14" s="14"/>
      <c r="S14" s="14"/>
      <c r="T14" s="14"/>
      <c r="V14" s="15"/>
      <c r="W14" s="14"/>
      <c r="X14" s="14"/>
      <c r="Y14" s="14"/>
      <c r="Z14" s="14"/>
      <c r="AA14" s="14"/>
      <c r="AB14" s="14"/>
      <c r="AC14" s="381"/>
      <c r="AD14" s="381"/>
      <c r="AE14" s="381"/>
      <c r="AF14" s="381"/>
      <c r="AG14" s="381"/>
      <c r="AH14" s="381"/>
      <c r="AI14" s="381"/>
      <c r="AJ14" s="381"/>
      <c r="AK14" s="381"/>
      <c r="AL14" s="381"/>
      <c r="AM14" s="381"/>
    </row>
    <row r="15" spans="1:39" s="8" customFormat="1" ht="22.5" customHeight="1" thickBot="1">
      <c r="B15" s="101"/>
      <c r="C15" s="715" t="str">
        <f>(Ⅳ１!B21)</f>
        <v>入力を選択（クリック）</v>
      </c>
      <c r="D15" s="900"/>
      <c r="E15" s="45">
        <f>(Ⅳ１!E21)</f>
        <v>0</v>
      </c>
      <c r="F15" s="902"/>
      <c r="G15" s="719">
        <f>(Ⅳ１!H21)</f>
        <v>0</v>
      </c>
      <c r="H15" s="905"/>
      <c r="I15" s="906"/>
      <c r="J15" s="656"/>
      <c r="K15" s="381"/>
      <c r="L15" s="381"/>
      <c r="M15" s="381"/>
      <c r="N15" s="381"/>
      <c r="O15" s="381"/>
      <c r="R15" s="14"/>
      <c r="S15" s="14"/>
      <c r="T15" s="14"/>
      <c r="V15" s="15"/>
      <c r="W15" s="14"/>
      <c r="X15" s="14"/>
      <c r="Y15" s="14"/>
      <c r="Z15" s="14"/>
      <c r="AA15" s="14"/>
      <c r="AB15" s="14"/>
      <c r="AC15" s="438" t="s">
        <v>945</v>
      </c>
      <c r="AD15" s="438" t="s">
        <v>641</v>
      </c>
      <c r="AE15" s="438" t="s">
        <v>926</v>
      </c>
      <c r="AF15" s="438" t="s">
        <v>946</v>
      </c>
      <c r="AG15" s="438" t="s">
        <v>654</v>
      </c>
      <c r="AH15" s="381"/>
      <c r="AI15" s="381"/>
      <c r="AJ15" s="381"/>
      <c r="AK15" s="381"/>
      <c r="AL15" s="381"/>
      <c r="AM15" s="381"/>
    </row>
    <row r="16" spans="1:39" s="8" customFormat="1" ht="9.75" customHeight="1">
      <c r="B16" s="230"/>
      <c r="C16" s="41" t="s">
        <v>265</v>
      </c>
      <c r="D16" s="716"/>
      <c r="E16" s="39" t="s">
        <v>265</v>
      </c>
      <c r="F16" s="56"/>
      <c r="G16" s="41" t="s">
        <v>265</v>
      </c>
      <c r="I16" s="721"/>
      <c r="J16" s="381"/>
      <c r="K16" s="381"/>
      <c r="L16" s="381"/>
      <c r="M16" s="381"/>
      <c r="N16" s="381"/>
      <c r="O16" s="381"/>
      <c r="R16" s="14"/>
      <c r="S16" s="14"/>
      <c r="T16" s="14"/>
      <c r="V16" s="15"/>
      <c r="W16" s="14"/>
      <c r="X16" s="14"/>
      <c r="Y16" s="14"/>
      <c r="Z16" s="14"/>
      <c r="AA16" s="14"/>
      <c r="AB16" s="14"/>
      <c r="AC16" s="381" t="str">
        <f>IF(C53="","",C53)</f>
        <v>表示不可</v>
      </c>
      <c r="AD16" s="381" t="str">
        <f t="shared" ref="AD16:AG31" si="0">IF(D53="","",D53)</f>
        <v>表示不可</v>
      </c>
      <c r="AE16" s="381" t="str">
        <f t="shared" si="0"/>
        <v>表示不可</v>
      </c>
      <c r="AF16" s="381" t="str">
        <f t="shared" si="0"/>
        <v>表示不可</v>
      </c>
      <c r="AG16" s="381" t="str">
        <f t="shared" si="0"/>
        <v>表示不可</v>
      </c>
      <c r="AH16" s="381"/>
      <c r="AI16" s="381"/>
      <c r="AJ16" s="381"/>
      <c r="AK16" s="381"/>
      <c r="AL16" s="381"/>
      <c r="AM16" s="381"/>
    </row>
    <row r="17" spans="1:41" s="8" customFormat="1" ht="32.25" customHeight="1">
      <c r="B17" s="222"/>
      <c r="C17" s="894">
        <f>(Ⅳ１!B24)</f>
        <v>0</v>
      </c>
      <c r="D17" s="895"/>
      <c r="E17" s="897">
        <f>(Ⅳ１!E24)</f>
        <v>0</v>
      </c>
      <c r="F17" s="898"/>
      <c r="G17" s="910">
        <f>(Ⅳ１!H24)</f>
        <v>0</v>
      </c>
      <c r="H17" s="911"/>
      <c r="I17" s="912"/>
      <c r="J17" s="657"/>
      <c r="K17" s="381"/>
      <c r="L17" s="381"/>
      <c r="M17" s="381"/>
      <c r="N17" s="381"/>
      <c r="O17" s="381"/>
      <c r="R17" s="14"/>
      <c r="S17" s="14"/>
      <c r="T17" s="14"/>
      <c r="V17" s="15"/>
      <c r="W17" s="14"/>
      <c r="X17" s="14"/>
      <c r="Y17" s="14"/>
      <c r="Z17" s="14"/>
      <c r="AA17" s="14"/>
      <c r="AB17" s="14"/>
      <c r="AC17" s="381" t="str">
        <f t="shared" ref="AC17:AG32" si="1">IF(C54="","",C54)</f>
        <v>表示不可</v>
      </c>
      <c r="AD17" s="381" t="str">
        <f t="shared" si="0"/>
        <v>表示不可</v>
      </c>
      <c r="AE17" s="381" t="str">
        <f t="shared" si="0"/>
        <v>表示不可</v>
      </c>
      <c r="AF17" s="381" t="str">
        <f t="shared" si="0"/>
        <v>表示不可</v>
      </c>
      <c r="AG17" s="381" t="str">
        <f t="shared" si="0"/>
        <v>表示不可</v>
      </c>
      <c r="AH17" s="381"/>
      <c r="AI17" s="381"/>
      <c r="AJ17" s="381"/>
      <c r="AK17" s="381"/>
      <c r="AL17" s="381"/>
      <c r="AM17" s="381"/>
    </row>
    <row r="18" spans="1:41" s="8" customFormat="1" ht="9.75" customHeight="1">
      <c r="B18" s="230"/>
      <c r="C18" s="57" t="s">
        <v>266</v>
      </c>
      <c r="D18" s="402" t="s">
        <v>455</v>
      </c>
      <c r="E18" s="418" t="s">
        <v>266</v>
      </c>
      <c r="F18" s="402" t="s">
        <v>455</v>
      </c>
      <c r="G18" s="57" t="s">
        <v>266</v>
      </c>
      <c r="H18" s="915" t="s">
        <v>455</v>
      </c>
      <c r="I18" s="916"/>
      <c r="J18" s="381"/>
      <c r="K18" s="381"/>
      <c r="L18" s="381"/>
      <c r="M18" s="381"/>
      <c r="N18" s="381"/>
      <c r="O18" s="381"/>
      <c r="R18" s="14"/>
      <c r="S18" s="14"/>
      <c r="T18" s="4"/>
      <c r="U18" s="3"/>
      <c r="V18" s="15"/>
      <c r="W18" s="14"/>
      <c r="X18" s="14"/>
      <c r="Y18" s="14"/>
      <c r="Z18" s="14"/>
      <c r="AA18" s="14"/>
      <c r="AB18" s="14"/>
      <c r="AC18" s="381" t="str">
        <f t="shared" si="1"/>
        <v>表示不可</v>
      </c>
      <c r="AD18" s="381" t="str">
        <f t="shared" si="0"/>
        <v>表示不可</v>
      </c>
      <c r="AE18" s="381" t="str">
        <f t="shared" si="0"/>
        <v>表示不可</v>
      </c>
      <c r="AF18" s="381" t="str">
        <f t="shared" si="0"/>
        <v>表示不可</v>
      </c>
      <c r="AG18" s="381" t="str">
        <f t="shared" si="0"/>
        <v>表示不可</v>
      </c>
      <c r="AH18" s="381"/>
      <c r="AI18" s="381"/>
      <c r="AJ18" s="381"/>
      <c r="AK18" s="381"/>
      <c r="AL18" s="381"/>
      <c r="AM18" s="381"/>
    </row>
    <row r="19" spans="1:41" s="8" customFormat="1" ht="20.25" customHeight="1" thickBot="1">
      <c r="B19" s="101"/>
      <c r="C19" s="608">
        <f>(Ⅳ１!B29)</f>
        <v>0</v>
      </c>
      <c r="D19" s="609" t="str">
        <f>(Ⅳ１!B26)</f>
        <v>入力を選択（クリック）</v>
      </c>
      <c r="E19" s="610">
        <f>(Ⅳ１!E29)</f>
        <v>0</v>
      </c>
      <c r="F19" s="609">
        <f>(Ⅳ１!E26)</f>
        <v>0</v>
      </c>
      <c r="G19" s="610">
        <f>(Ⅳ１!H29)</f>
        <v>0</v>
      </c>
      <c r="H19" s="917">
        <f>(Ⅳ１!H26)</f>
        <v>0</v>
      </c>
      <c r="I19" s="918"/>
      <c r="J19" s="656"/>
      <c r="K19" s="381"/>
      <c r="L19" s="381"/>
      <c r="M19" s="381"/>
      <c r="N19" s="381"/>
      <c r="O19" s="381"/>
      <c r="R19" s="14"/>
      <c r="S19" s="14"/>
      <c r="T19" s="4"/>
      <c r="U19" s="3"/>
      <c r="V19" s="15"/>
      <c r="W19" s="14"/>
      <c r="X19" s="14"/>
      <c r="Y19" s="14"/>
      <c r="Z19" s="14"/>
      <c r="AA19" s="14"/>
      <c r="AB19" s="14"/>
      <c r="AC19" s="381" t="str">
        <f t="shared" si="1"/>
        <v>表示不可</v>
      </c>
      <c r="AD19" s="381" t="str">
        <f t="shared" si="0"/>
        <v>表示不可</v>
      </c>
      <c r="AE19" s="381" t="str">
        <f t="shared" si="0"/>
        <v>表示不可</v>
      </c>
      <c r="AF19" s="381" t="str">
        <f t="shared" si="0"/>
        <v>表示不可</v>
      </c>
      <c r="AG19" s="381" t="str">
        <f t="shared" si="0"/>
        <v>表示不可</v>
      </c>
      <c r="AH19" s="381"/>
      <c r="AI19" s="381"/>
      <c r="AJ19" s="381"/>
      <c r="AK19" s="381"/>
      <c r="AL19" s="381"/>
      <c r="AM19" s="381"/>
    </row>
    <row r="20" spans="1:41" s="8" customFormat="1" ht="7.5" customHeight="1" thickBot="1">
      <c r="B20" s="61"/>
      <c r="C20" s="61"/>
      <c r="D20" s="62"/>
      <c r="E20" s="63"/>
      <c r="F20" s="64"/>
      <c r="G20" s="22"/>
      <c r="H20" s="65"/>
      <c r="I20" s="65"/>
      <c r="J20" s="658"/>
      <c r="K20" s="381"/>
      <c r="L20" s="381"/>
      <c r="M20" s="381"/>
      <c r="N20" s="381"/>
      <c r="O20" s="381"/>
      <c r="R20" s="14"/>
      <c r="S20" s="14"/>
      <c r="T20" s="4"/>
      <c r="U20" s="3"/>
      <c r="V20" s="15"/>
      <c r="W20" s="14"/>
      <c r="X20" s="14"/>
      <c r="Y20" s="14"/>
      <c r="Z20" s="14"/>
      <c r="AA20" s="14"/>
      <c r="AB20" s="14"/>
      <c r="AC20" s="381" t="str">
        <f t="shared" si="1"/>
        <v>表示不可</v>
      </c>
      <c r="AD20" s="381" t="str">
        <f t="shared" si="0"/>
        <v>表示不可</v>
      </c>
      <c r="AE20" s="381" t="str">
        <f t="shared" si="0"/>
        <v>表示不可</v>
      </c>
      <c r="AF20" s="381" t="str">
        <f t="shared" si="0"/>
        <v>表示不可</v>
      </c>
      <c r="AG20" s="381" t="str">
        <f t="shared" si="0"/>
        <v>表示不可</v>
      </c>
      <c r="AH20" s="381"/>
      <c r="AI20" s="381"/>
      <c r="AJ20" s="381"/>
      <c r="AK20" s="381"/>
      <c r="AL20" s="381"/>
      <c r="AM20" s="381"/>
    </row>
    <row r="21" spans="1:41" s="66" customFormat="1" ht="24.75" customHeight="1" thickBot="1">
      <c r="B21" s="231"/>
      <c r="C21" s="889" t="s">
        <v>457</v>
      </c>
      <c r="D21" s="890"/>
      <c r="E21" s="890"/>
      <c r="F21" s="890"/>
      <c r="G21" s="890"/>
      <c r="H21" s="890"/>
      <c r="I21" s="891"/>
      <c r="J21" s="659"/>
      <c r="K21" s="382"/>
      <c r="L21" s="382"/>
      <c r="M21" s="382"/>
      <c r="N21" s="382"/>
      <c r="O21" s="382"/>
      <c r="R21" s="14"/>
      <c r="S21" s="14"/>
      <c r="T21" s="4"/>
      <c r="U21" s="3"/>
      <c r="V21" s="5"/>
      <c r="W21" s="14"/>
      <c r="X21" s="14"/>
      <c r="Y21" s="14"/>
      <c r="Z21" s="14"/>
      <c r="AA21" s="14"/>
      <c r="AB21" s="14"/>
      <c r="AC21" s="381" t="str">
        <f t="shared" si="1"/>
        <v>表示不可</v>
      </c>
      <c r="AD21" s="381" t="str">
        <f t="shared" si="0"/>
        <v>表示不可</v>
      </c>
      <c r="AE21" s="381" t="str">
        <f t="shared" si="0"/>
        <v>表示不可</v>
      </c>
      <c r="AF21" s="381" t="str">
        <f t="shared" si="0"/>
        <v>表示不可</v>
      </c>
      <c r="AG21" s="381" t="str">
        <f t="shared" si="0"/>
        <v>表示不可</v>
      </c>
      <c r="AH21" s="382"/>
      <c r="AI21" s="382"/>
      <c r="AJ21" s="382"/>
      <c r="AK21" s="382"/>
      <c r="AL21" s="382"/>
      <c r="AM21" s="382"/>
    </row>
    <row r="22" spans="1:41" s="8" customFormat="1" ht="18.75" customHeight="1" thickBot="1">
      <c r="B22" s="232"/>
      <c r="C22" s="927" t="s">
        <v>278</v>
      </c>
      <c r="D22" s="928"/>
      <c r="E22" s="928"/>
      <c r="F22" s="928"/>
      <c r="G22" s="928"/>
      <c r="H22" s="928"/>
      <c r="I22" s="929"/>
      <c r="J22" s="381"/>
      <c r="K22" s="381"/>
      <c r="L22" s="381"/>
      <c r="M22" s="381"/>
      <c r="N22" s="381"/>
      <c r="O22" s="381"/>
      <c r="R22" s="14"/>
      <c r="S22" s="14"/>
      <c r="T22" s="4"/>
      <c r="U22" s="3"/>
      <c r="V22" s="5"/>
      <c r="W22" s="14"/>
      <c r="X22" s="14"/>
      <c r="Y22" s="14"/>
      <c r="Z22" s="14"/>
      <c r="AA22" s="14"/>
      <c r="AB22" s="14"/>
      <c r="AC22" s="381" t="str">
        <f t="shared" si="1"/>
        <v>表示不可</v>
      </c>
      <c r="AD22" s="381" t="str">
        <f t="shared" si="0"/>
        <v>表示不可</v>
      </c>
      <c r="AE22" s="381" t="str">
        <f t="shared" si="0"/>
        <v>表示不可</v>
      </c>
      <c r="AF22" s="381" t="str">
        <f t="shared" si="0"/>
        <v>表示不可</v>
      </c>
      <c r="AG22" s="381" t="str">
        <f t="shared" si="0"/>
        <v>表示不可</v>
      </c>
      <c r="AH22" s="381"/>
      <c r="AI22" s="381"/>
      <c r="AJ22" s="381"/>
      <c r="AK22" s="381"/>
      <c r="AL22" s="381"/>
      <c r="AM22" s="381"/>
    </row>
    <row r="23" spans="1:41" s="71" customFormat="1" ht="12" customHeight="1">
      <c r="B23" s="852"/>
      <c r="C23" s="73" t="s">
        <v>476</v>
      </c>
      <c r="D23" s="74" t="s">
        <v>477</v>
      </c>
      <c r="E23" s="405" t="s">
        <v>1035</v>
      </c>
      <c r="F23" s="405" t="s">
        <v>1036</v>
      </c>
      <c r="G23" s="483" t="s">
        <v>1037</v>
      </c>
      <c r="H23" s="854" t="s">
        <v>1038</v>
      </c>
      <c r="I23" s="855"/>
      <c r="J23" s="660"/>
      <c r="K23" s="439"/>
      <c r="L23" s="439"/>
      <c r="M23" s="439"/>
      <c r="N23" s="439"/>
      <c r="O23" s="439"/>
      <c r="R23" s="76"/>
      <c r="S23" s="76"/>
      <c r="T23" s="76"/>
      <c r="V23" s="77"/>
      <c r="W23" s="76"/>
      <c r="X23" s="76"/>
      <c r="Y23" s="76"/>
      <c r="Z23" s="76"/>
      <c r="AA23" s="76"/>
      <c r="AB23" s="76"/>
      <c r="AC23" s="381" t="str">
        <f t="shared" si="1"/>
        <v>表示不可</v>
      </c>
      <c r="AD23" s="381" t="str">
        <f t="shared" si="0"/>
        <v>表示不可</v>
      </c>
      <c r="AE23" s="381" t="str">
        <f t="shared" si="0"/>
        <v>表示不可</v>
      </c>
      <c r="AF23" s="381" t="str">
        <f t="shared" si="0"/>
        <v>表示不可</v>
      </c>
      <c r="AG23" s="381" t="str">
        <f t="shared" si="0"/>
        <v>表示不可</v>
      </c>
      <c r="AH23" s="439"/>
      <c r="AI23" s="439"/>
      <c r="AJ23" s="439"/>
      <c r="AK23" s="439"/>
      <c r="AL23" s="439"/>
      <c r="AM23" s="439"/>
    </row>
    <row r="24" spans="1:41" s="8" customFormat="1" ht="18" customHeight="1" thickBot="1">
      <c r="B24" s="853"/>
      <c r="C24" s="78">
        <f>COUNTIF($C$53:$C$92,初期設定!D13)</f>
        <v>0</v>
      </c>
      <c r="D24" s="406">
        <f>COUNTIF($C$53:$C$92,初期設定!D14)</f>
        <v>0</v>
      </c>
      <c r="E24" s="79">
        <f>COUNTIF($C$53:$C$92,初期設定!D15)</f>
        <v>0</v>
      </c>
      <c r="F24" s="79">
        <f>COUNTIF($C$53:$C$92,初期設定!D16)</f>
        <v>0</v>
      </c>
      <c r="G24" s="482">
        <f>COUNTIF($C$53:$C$92,初期設定!D17)</f>
        <v>0</v>
      </c>
      <c r="H24" s="920">
        <f ca="1">(C24+D24+E24+F24+G24+C26+D26)*1500</f>
        <v>0</v>
      </c>
      <c r="I24" s="921"/>
      <c r="J24" s="661"/>
      <c r="K24" s="381"/>
      <c r="L24" s="381"/>
      <c r="M24" s="381"/>
      <c r="N24" s="381"/>
      <c r="O24" s="381"/>
      <c r="R24" s="14"/>
      <c r="S24" s="14"/>
      <c r="T24" s="4"/>
      <c r="U24" s="3"/>
      <c r="V24" s="5"/>
      <c r="W24" s="14"/>
      <c r="X24" s="14"/>
      <c r="Y24" s="14"/>
      <c r="Z24" s="14"/>
      <c r="AA24" s="14"/>
      <c r="AB24" s="14"/>
      <c r="AC24" s="381" t="str">
        <f t="shared" si="1"/>
        <v>表示不可</v>
      </c>
      <c r="AD24" s="381" t="str">
        <f t="shared" si="0"/>
        <v>表示不可</v>
      </c>
      <c r="AE24" s="381" t="str">
        <f t="shared" si="0"/>
        <v>表示不可</v>
      </c>
      <c r="AF24" s="381" t="str">
        <f t="shared" si="0"/>
        <v>表示不可</v>
      </c>
      <c r="AG24" s="381" t="str">
        <f t="shared" si="0"/>
        <v>表示不可</v>
      </c>
      <c r="AH24" s="381"/>
      <c r="AI24" s="381"/>
      <c r="AJ24" s="381"/>
      <c r="AK24" s="381"/>
      <c r="AL24" s="381"/>
      <c r="AM24" s="381"/>
    </row>
    <row r="25" spans="1:41" s="8" customFormat="1" ht="12" customHeight="1">
      <c r="B25" s="853"/>
      <c r="C25" s="73" t="s">
        <v>1039</v>
      </c>
      <c r="D25" s="74" t="s">
        <v>1040</v>
      </c>
      <c r="E25" s="484" t="s">
        <v>1041</v>
      </c>
      <c r="F25" s="592"/>
      <c r="G25" s="593"/>
      <c r="H25" s="930" t="s">
        <v>1090</v>
      </c>
      <c r="I25" s="931"/>
      <c r="J25" s="662"/>
      <c r="K25" s="381"/>
      <c r="L25" s="381"/>
      <c r="M25" s="381"/>
      <c r="N25" s="381"/>
      <c r="O25" s="381"/>
      <c r="R25" s="14"/>
      <c r="S25" s="14"/>
      <c r="T25" s="4"/>
      <c r="U25" s="3"/>
      <c r="V25" s="5"/>
      <c r="W25" s="14"/>
      <c r="X25" s="14"/>
      <c r="Y25" s="14"/>
      <c r="Z25" s="14"/>
      <c r="AA25" s="14"/>
      <c r="AB25" s="14"/>
      <c r="AC25" s="381" t="str">
        <f t="shared" si="1"/>
        <v>表示不可</v>
      </c>
      <c r="AD25" s="381" t="str">
        <f t="shared" si="0"/>
        <v>表示不可</v>
      </c>
      <c r="AE25" s="381" t="str">
        <f t="shared" si="0"/>
        <v>表示不可</v>
      </c>
      <c r="AF25" s="381" t="str">
        <f t="shared" si="0"/>
        <v>表示不可</v>
      </c>
      <c r="AG25" s="381" t="str">
        <f t="shared" si="0"/>
        <v>表示不可</v>
      </c>
      <c r="AH25" s="381"/>
      <c r="AI25" s="381"/>
      <c r="AJ25" s="381"/>
      <c r="AK25" s="381"/>
      <c r="AL25" s="381"/>
      <c r="AM25" s="381"/>
    </row>
    <row r="26" spans="1:41" s="8" customFormat="1" ht="18" customHeight="1" thickBot="1">
      <c r="B26" s="853"/>
      <c r="C26" s="485">
        <f ca="1">COUNTIF($C$53:$C$170,初期設定!D18)</f>
        <v>0</v>
      </c>
      <c r="D26" s="79">
        <f>COUNTIF($C$53:$C$92,初期設定!D19)</f>
        <v>0</v>
      </c>
      <c r="E26" s="591">
        <f ca="1">COUNTIF($C$51:$C$168,初期設定!D20)</f>
        <v>0</v>
      </c>
      <c r="F26" s="594"/>
      <c r="G26" s="595"/>
      <c r="H26" s="919"/>
      <c r="I26" s="919"/>
      <c r="J26" s="662"/>
      <c r="K26" s="381"/>
      <c r="L26" s="381"/>
      <c r="M26" s="381"/>
      <c r="N26" s="381"/>
      <c r="O26" s="381"/>
      <c r="R26" s="14"/>
      <c r="S26" s="14"/>
      <c r="T26" s="4"/>
      <c r="U26" s="3"/>
      <c r="V26" s="5"/>
      <c r="W26" s="14"/>
      <c r="X26" s="14"/>
      <c r="Y26" s="14"/>
      <c r="Z26" s="14"/>
      <c r="AA26" s="14"/>
      <c r="AB26" s="14"/>
      <c r="AC26" s="381" t="str">
        <f t="shared" si="1"/>
        <v>表示不可</v>
      </c>
      <c r="AD26" s="381" t="str">
        <f t="shared" si="0"/>
        <v>表示不可</v>
      </c>
      <c r="AE26" s="381" t="str">
        <f t="shared" si="0"/>
        <v>表示不可</v>
      </c>
      <c r="AF26" s="381" t="str">
        <f t="shared" si="0"/>
        <v>表示不可</v>
      </c>
      <c r="AG26" s="381" t="str">
        <f t="shared" si="0"/>
        <v>表示不可</v>
      </c>
      <c r="AH26" s="381"/>
      <c r="AI26" s="381"/>
      <c r="AJ26" s="381"/>
      <c r="AK26" s="381"/>
      <c r="AL26" s="381"/>
      <c r="AM26" s="381"/>
    </row>
    <row r="27" spans="1:41" s="8" customFormat="1" ht="5.25" customHeight="1">
      <c r="B27" s="233"/>
      <c r="C27" s="72"/>
      <c r="D27" s="80"/>
      <c r="E27" s="80"/>
      <c r="G27" s="80"/>
      <c r="H27" s="80"/>
      <c r="I27" s="82"/>
      <c r="J27" s="662"/>
      <c r="K27" s="381"/>
      <c r="L27" s="381"/>
      <c r="M27" s="381"/>
      <c r="N27" s="381"/>
      <c r="O27" s="381"/>
      <c r="P27" s="84"/>
      <c r="R27" s="14"/>
      <c r="S27" s="14"/>
      <c r="T27" s="4"/>
      <c r="U27" s="3"/>
      <c r="V27" s="5"/>
      <c r="W27" s="14"/>
      <c r="X27" s="14"/>
      <c r="Y27" s="14"/>
      <c r="Z27" s="14"/>
      <c r="AA27" s="14"/>
      <c r="AB27" s="14"/>
      <c r="AC27" s="381" t="str">
        <f t="shared" si="1"/>
        <v>表示不可</v>
      </c>
      <c r="AD27" s="381" t="str">
        <f t="shared" si="0"/>
        <v>表示不可</v>
      </c>
      <c r="AE27" s="381" t="str">
        <f t="shared" si="0"/>
        <v>表示不可</v>
      </c>
      <c r="AF27" s="381" t="str">
        <f t="shared" si="0"/>
        <v>表示不可</v>
      </c>
      <c r="AG27" s="381" t="str">
        <f t="shared" si="0"/>
        <v>表示不可</v>
      </c>
      <c r="AH27" s="381"/>
      <c r="AI27" s="381"/>
      <c r="AJ27" s="381"/>
      <c r="AK27" s="381"/>
      <c r="AL27" s="381"/>
      <c r="AM27" s="381"/>
    </row>
    <row r="28" spans="1:41" s="8" customFormat="1" ht="43.5" customHeight="1">
      <c r="B28" s="81"/>
      <c r="C28" s="87" t="b">
        <v>0</v>
      </c>
      <c r="D28" s="85"/>
      <c r="E28" s="85"/>
      <c r="F28" s="85"/>
      <c r="G28" s="85"/>
      <c r="H28" s="85"/>
      <c r="I28" s="88"/>
      <c r="J28" s="662"/>
      <c r="K28" s="381"/>
      <c r="L28" s="381"/>
      <c r="M28" s="381"/>
      <c r="N28" s="381"/>
      <c r="O28" s="381"/>
      <c r="P28" s="84"/>
      <c r="R28" s="14"/>
      <c r="S28" s="14"/>
      <c r="T28" s="4"/>
      <c r="U28" s="3"/>
      <c r="V28" s="5"/>
      <c r="W28" s="14"/>
      <c r="X28" s="14"/>
      <c r="Y28" s="14"/>
      <c r="Z28" s="14"/>
      <c r="AA28" s="14"/>
      <c r="AB28" s="14"/>
      <c r="AC28" s="381" t="str">
        <f t="shared" si="1"/>
        <v>表示不可</v>
      </c>
      <c r="AD28" s="381" t="str">
        <f t="shared" si="0"/>
        <v>表示不可</v>
      </c>
      <c r="AE28" s="381" t="str">
        <f t="shared" si="0"/>
        <v>表示不可</v>
      </c>
      <c r="AF28" s="381" t="str">
        <f t="shared" si="0"/>
        <v>表示不可</v>
      </c>
      <c r="AG28" s="381" t="str">
        <f t="shared" si="0"/>
        <v>表示不可</v>
      </c>
      <c r="AH28" s="381"/>
      <c r="AI28" s="381"/>
      <c r="AJ28" s="381"/>
      <c r="AK28" s="381"/>
      <c r="AL28" s="381"/>
      <c r="AM28" s="381"/>
    </row>
    <row r="29" spans="1:41" s="8" customFormat="1" ht="23.1" customHeight="1">
      <c r="A29" s="89"/>
      <c r="B29" s="90"/>
      <c r="C29" s="864" t="str">
        <f>"(1)　"&amp;D4&amp;"で原稿と書面による申込書を提出してください。"</f>
        <v>(1)　5月29日(金)　消印有効　※提出先持ち込みの場合は、16：30必着で原稿と書面による申込書を提出してください。</v>
      </c>
      <c r="D29" s="865"/>
      <c r="E29" s="865"/>
      <c r="F29" s="865"/>
      <c r="G29" s="865"/>
      <c r="H29" s="865"/>
      <c r="I29" s="866"/>
      <c r="J29" s="662"/>
      <c r="K29" s="381"/>
      <c r="L29" s="381"/>
      <c r="M29" s="381"/>
      <c r="N29" s="381"/>
      <c r="O29" s="381"/>
      <c r="P29" s="84"/>
      <c r="R29" s="14"/>
      <c r="S29" s="14"/>
      <c r="T29" s="4"/>
      <c r="U29" s="3"/>
      <c r="V29" s="5"/>
      <c r="W29" s="14"/>
      <c r="X29" s="14"/>
      <c r="Y29" s="14"/>
      <c r="Z29" s="14"/>
      <c r="AA29" s="14"/>
      <c r="AB29" s="14"/>
      <c r="AC29" s="381" t="str">
        <f t="shared" si="1"/>
        <v>表示不可</v>
      </c>
      <c r="AD29" s="381" t="str">
        <f t="shared" si="0"/>
        <v>表示不可</v>
      </c>
      <c r="AE29" s="381" t="str">
        <f t="shared" si="0"/>
        <v>表示不可</v>
      </c>
      <c r="AF29" s="381" t="str">
        <f t="shared" si="0"/>
        <v>表示不可</v>
      </c>
      <c r="AG29" s="381" t="str">
        <f t="shared" si="0"/>
        <v>表示不可</v>
      </c>
      <c r="AH29" s="381"/>
      <c r="AI29" s="381"/>
      <c r="AJ29" s="381"/>
      <c r="AK29" s="381"/>
      <c r="AL29" s="381"/>
      <c r="AM29" s="381"/>
    </row>
    <row r="30" spans="1:41" s="8" customFormat="1" ht="86.45" customHeight="1">
      <c r="A30" s="89"/>
      <c r="B30" s="90"/>
      <c r="C30" s="867" t="s">
        <v>466</v>
      </c>
      <c r="D30" s="868"/>
      <c r="E30" s="868"/>
      <c r="F30" s="868"/>
      <c r="G30" s="868"/>
      <c r="H30" s="868"/>
      <c r="I30" s="869"/>
      <c r="J30" s="662"/>
      <c r="K30" s="381"/>
      <c r="L30" s="381"/>
      <c r="M30" s="381"/>
      <c r="N30" s="381"/>
      <c r="O30" s="381"/>
      <c r="P30" s="84"/>
      <c r="R30" s="14"/>
      <c r="S30" s="14"/>
      <c r="T30" s="4"/>
      <c r="U30" s="3"/>
      <c r="V30" s="5"/>
      <c r="W30" s="14"/>
      <c r="X30" s="14"/>
      <c r="Y30" s="14"/>
      <c r="Z30" s="14"/>
      <c r="AA30" s="14"/>
      <c r="AB30" s="14"/>
      <c r="AC30" s="381" t="str">
        <f t="shared" si="1"/>
        <v>表示不可</v>
      </c>
      <c r="AD30" s="381" t="str">
        <f t="shared" si="0"/>
        <v>表示不可</v>
      </c>
      <c r="AE30" s="381" t="str">
        <f t="shared" si="0"/>
        <v>表示不可</v>
      </c>
      <c r="AF30" s="381" t="str">
        <f t="shared" si="0"/>
        <v>表示不可</v>
      </c>
      <c r="AG30" s="381" t="str">
        <f t="shared" si="0"/>
        <v>表示不可</v>
      </c>
      <c r="AH30" s="381"/>
      <c r="AI30" s="381"/>
      <c r="AJ30" s="381"/>
      <c r="AK30" s="381"/>
      <c r="AL30" s="381"/>
      <c r="AM30" s="381"/>
    </row>
    <row r="31" spans="1:41" s="8" customFormat="1" ht="16.5" customHeight="1">
      <c r="A31" s="89"/>
      <c r="B31" s="91"/>
      <c r="C31" s="867" t="s">
        <v>465</v>
      </c>
      <c r="D31" s="868"/>
      <c r="E31" s="868"/>
      <c r="F31" s="868"/>
      <c r="G31" s="868"/>
      <c r="H31" s="868"/>
      <c r="I31" s="869"/>
      <c r="J31" s="662"/>
      <c r="K31" s="381"/>
      <c r="L31" s="381"/>
      <c r="M31" s="381"/>
      <c r="N31" s="381"/>
      <c r="O31" s="381"/>
      <c r="P31" s="84"/>
      <c r="R31" s="14"/>
      <c r="S31" s="14"/>
      <c r="T31" s="14"/>
      <c r="V31" s="5"/>
      <c r="W31" s="14"/>
      <c r="X31" s="14"/>
      <c r="Y31" s="14"/>
      <c r="Z31" s="14"/>
      <c r="AA31" s="14"/>
      <c r="AB31" s="14"/>
      <c r="AC31" s="381" t="str">
        <f t="shared" si="1"/>
        <v>表示不可</v>
      </c>
      <c r="AD31" s="381" t="str">
        <f t="shared" si="0"/>
        <v>表示不可</v>
      </c>
      <c r="AE31" s="381" t="str">
        <f t="shared" si="0"/>
        <v>表示不可</v>
      </c>
      <c r="AF31" s="381" t="str">
        <f t="shared" si="0"/>
        <v>表示不可</v>
      </c>
      <c r="AG31" s="381" t="str">
        <f t="shared" si="0"/>
        <v>表示不可</v>
      </c>
      <c r="AH31" s="440"/>
      <c r="AI31" s="440"/>
      <c r="AJ31" s="441"/>
      <c r="AK31" s="381"/>
      <c r="AL31" s="381"/>
      <c r="AM31" s="381"/>
      <c r="AN31" s="92"/>
      <c r="AO31" s="93"/>
    </row>
    <row r="32" spans="1:41" s="8" customFormat="1" ht="31.5" customHeight="1">
      <c r="A32" s="89"/>
      <c r="B32" s="94"/>
      <c r="C32" s="867" t="s">
        <v>1129</v>
      </c>
      <c r="D32" s="868"/>
      <c r="E32" s="868"/>
      <c r="F32" s="868"/>
      <c r="G32" s="868"/>
      <c r="H32" s="868"/>
      <c r="I32" s="869"/>
      <c r="J32" s="662"/>
      <c r="K32" s="381"/>
      <c r="L32" s="381"/>
      <c r="M32" s="381"/>
      <c r="N32" s="381"/>
      <c r="O32" s="381"/>
      <c r="P32" s="84"/>
      <c r="R32" s="14"/>
      <c r="S32" s="14"/>
      <c r="T32" s="14"/>
      <c r="V32" s="5"/>
      <c r="W32" s="14"/>
      <c r="X32" s="14"/>
      <c r="Y32" s="14"/>
      <c r="Z32" s="14"/>
      <c r="AA32" s="14"/>
      <c r="AB32" s="14"/>
      <c r="AC32" s="381" t="str">
        <f t="shared" si="1"/>
        <v>表示不可</v>
      </c>
      <c r="AD32" s="381" t="str">
        <f t="shared" si="1"/>
        <v>表示不可</v>
      </c>
      <c r="AE32" s="381" t="str">
        <f t="shared" si="1"/>
        <v>表示不可</v>
      </c>
      <c r="AF32" s="381" t="str">
        <f t="shared" si="1"/>
        <v>表示不可</v>
      </c>
      <c r="AG32" s="381" t="str">
        <f t="shared" si="1"/>
        <v>表示不可</v>
      </c>
      <c r="AH32" s="381"/>
      <c r="AI32" s="381"/>
      <c r="AJ32" s="381"/>
      <c r="AK32" s="381"/>
      <c r="AL32" s="381"/>
      <c r="AM32" s="381"/>
    </row>
    <row r="33" spans="1:39" s="8" customFormat="1" ht="27.6" customHeight="1" thickBot="1">
      <c r="A33" s="89"/>
      <c r="B33" s="95"/>
      <c r="C33" s="870" t="s">
        <v>1179</v>
      </c>
      <c r="D33" s="871"/>
      <c r="E33" s="871"/>
      <c r="F33" s="871"/>
      <c r="G33" s="871"/>
      <c r="H33" s="871"/>
      <c r="I33" s="872"/>
      <c r="J33" s="663"/>
      <c r="K33" s="381"/>
      <c r="L33" s="381"/>
      <c r="M33" s="381"/>
      <c r="N33" s="381"/>
      <c r="O33" s="381"/>
      <c r="P33" s="84"/>
      <c r="R33" s="14"/>
      <c r="S33" s="14"/>
      <c r="T33" s="14"/>
      <c r="V33" s="5"/>
      <c r="W33" s="14"/>
      <c r="X33" s="14"/>
      <c r="Y33" s="14"/>
      <c r="Z33" s="14"/>
      <c r="AA33" s="14"/>
      <c r="AB33" s="14"/>
      <c r="AC33" s="381" t="str">
        <f t="shared" ref="AC33:AG36" si="2">IF(C70="","",C70)</f>
        <v>表示不可</v>
      </c>
      <c r="AD33" s="381" t="str">
        <f t="shared" si="2"/>
        <v>表示不可</v>
      </c>
      <c r="AE33" s="381" t="str">
        <f t="shared" si="2"/>
        <v>表示不可</v>
      </c>
      <c r="AF33" s="381" t="str">
        <f t="shared" si="2"/>
        <v>表示不可</v>
      </c>
      <c r="AG33" s="381" t="str">
        <f t="shared" si="2"/>
        <v>表示不可</v>
      </c>
      <c r="AH33" s="381"/>
      <c r="AI33" s="381"/>
      <c r="AJ33" s="381"/>
      <c r="AK33" s="381"/>
      <c r="AL33" s="381"/>
      <c r="AM33" s="381"/>
    </row>
    <row r="34" spans="1:39" s="8" customFormat="1" ht="17.25" customHeight="1">
      <c r="A34" s="85"/>
      <c r="B34" s="97"/>
      <c r="C34" s="98" t="s">
        <v>279</v>
      </c>
      <c r="D34" s="98"/>
      <c r="E34" s="85"/>
      <c r="F34" s="99"/>
      <c r="G34" s="85"/>
      <c r="H34" s="100"/>
      <c r="I34" s="100"/>
      <c r="J34" s="663"/>
      <c r="K34" s="381"/>
      <c r="L34" s="381"/>
      <c r="M34" s="381"/>
      <c r="N34" s="381"/>
      <c r="O34" s="381"/>
      <c r="P34" s="84"/>
      <c r="R34" s="14"/>
      <c r="S34" s="14"/>
      <c r="T34" s="4"/>
      <c r="U34" s="3"/>
      <c r="V34" s="5"/>
      <c r="W34" s="14"/>
      <c r="X34" s="14"/>
      <c r="Y34" s="14"/>
      <c r="Z34" s="14"/>
      <c r="AA34" s="14"/>
      <c r="AB34" s="14"/>
      <c r="AC34" s="381" t="str">
        <f t="shared" si="2"/>
        <v>表示不可</v>
      </c>
      <c r="AD34" s="381" t="str">
        <f t="shared" si="2"/>
        <v>表示不可</v>
      </c>
      <c r="AE34" s="381" t="str">
        <f t="shared" si="2"/>
        <v>表示不可</v>
      </c>
      <c r="AF34" s="381" t="str">
        <f t="shared" si="2"/>
        <v>表示不可</v>
      </c>
      <c r="AG34" s="381" t="str">
        <f t="shared" si="2"/>
        <v>表示不可</v>
      </c>
      <c r="AH34" s="381"/>
      <c r="AI34" s="381"/>
      <c r="AJ34" s="381"/>
      <c r="AK34" s="381"/>
      <c r="AL34" s="381"/>
      <c r="AM34" s="381"/>
    </row>
    <row r="35" spans="1:39" s="8" customFormat="1" ht="23.25" customHeight="1" thickBot="1">
      <c r="B35" s="9"/>
      <c r="C35" s="101" t="s">
        <v>280</v>
      </c>
      <c r="D35" s="102">
        <f>(Ⅰ!C19)</f>
        <v>0</v>
      </c>
      <c r="E35" s="103" t="s">
        <v>281</v>
      </c>
      <c r="F35" s="104"/>
      <c r="G35" s="59"/>
      <c r="H35" s="105"/>
      <c r="I35" s="96"/>
      <c r="J35" s="663"/>
      <c r="K35" s="381"/>
      <c r="L35" s="381"/>
      <c r="M35" s="381"/>
      <c r="N35" s="381"/>
      <c r="O35" s="381"/>
      <c r="P35" s="84"/>
      <c r="R35" s="14"/>
      <c r="S35" s="14"/>
      <c r="T35" s="4"/>
      <c r="U35" s="3"/>
      <c r="V35" s="15"/>
      <c r="W35" s="14"/>
      <c r="X35" s="14"/>
      <c r="Y35" s="14"/>
      <c r="Z35" s="14"/>
      <c r="AA35" s="14"/>
      <c r="AB35" s="14"/>
      <c r="AC35" s="381" t="str">
        <f t="shared" si="2"/>
        <v>表示不可</v>
      </c>
      <c r="AD35" s="381" t="str">
        <f t="shared" si="2"/>
        <v>表示不可</v>
      </c>
      <c r="AE35" s="381" t="str">
        <f t="shared" si="2"/>
        <v>表示不可</v>
      </c>
      <c r="AF35" s="381" t="str">
        <f t="shared" si="2"/>
        <v>表示不可</v>
      </c>
      <c r="AG35" s="381" t="str">
        <f t="shared" si="2"/>
        <v>表示不可</v>
      </c>
      <c r="AH35" s="381"/>
      <c r="AI35" s="381"/>
      <c r="AJ35" s="381"/>
      <c r="AK35" s="381"/>
      <c r="AL35" s="381"/>
      <c r="AM35" s="381"/>
    </row>
    <row r="36" spans="1:39" s="8" customFormat="1" ht="7.5" customHeight="1" thickBot="1">
      <c r="B36" s="9"/>
      <c r="C36" s="101"/>
      <c r="D36" s="99"/>
      <c r="E36" s="103"/>
      <c r="F36" s="63"/>
      <c r="H36" s="96"/>
      <c r="I36" s="96"/>
      <c r="J36" s="664"/>
      <c r="K36" s="381"/>
      <c r="L36" s="665"/>
      <c r="M36" s="665"/>
      <c r="N36" s="665"/>
      <c r="O36" s="665"/>
      <c r="P36" s="106"/>
      <c r="Q36" s="106"/>
      <c r="R36" s="106"/>
      <c r="S36" s="106"/>
      <c r="T36" s="106"/>
      <c r="U36" s="3"/>
      <c r="V36" s="15"/>
      <c r="W36" s="14"/>
      <c r="X36" s="14"/>
      <c r="Y36" s="14"/>
      <c r="Z36" s="14"/>
      <c r="AA36" s="14"/>
      <c r="AB36" s="14"/>
      <c r="AC36" s="381" t="str">
        <f t="shared" si="2"/>
        <v>表示不可</v>
      </c>
      <c r="AD36" s="381" t="str">
        <f t="shared" si="2"/>
        <v>表示不可</v>
      </c>
      <c r="AE36" s="381" t="str">
        <f t="shared" si="2"/>
        <v>表示不可</v>
      </c>
      <c r="AF36" s="381" t="str">
        <f t="shared" si="2"/>
        <v>表示不可</v>
      </c>
      <c r="AG36" s="381" t="str">
        <f t="shared" si="2"/>
        <v>表示不可</v>
      </c>
      <c r="AH36" s="381"/>
      <c r="AI36" s="381"/>
      <c r="AJ36" s="381"/>
      <c r="AK36" s="381"/>
      <c r="AL36" s="381"/>
      <c r="AM36" s="381"/>
    </row>
    <row r="37" spans="1:39" s="8" customFormat="1" ht="21.75" customHeight="1" thickBot="1">
      <c r="B37" s="9"/>
      <c r="C37" s="939" t="s">
        <v>282</v>
      </c>
      <c r="D37" s="940"/>
      <c r="E37" s="107"/>
      <c r="F37" s="108"/>
      <c r="G37" s="924" t="s">
        <v>283</v>
      </c>
      <c r="H37" s="925"/>
      <c r="I37" s="926"/>
      <c r="J37" s="666"/>
      <c r="K37" s="381"/>
      <c r="L37" s="665"/>
      <c r="M37" s="665"/>
      <c r="N37" s="665"/>
      <c r="O37" s="665"/>
      <c r="P37" s="106"/>
      <c r="Q37" s="106"/>
      <c r="R37" s="106"/>
      <c r="S37" s="106"/>
      <c r="T37" s="106"/>
      <c r="U37" s="3"/>
      <c r="V37" s="15"/>
      <c r="W37" s="14"/>
      <c r="X37" s="14"/>
      <c r="Y37" s="14"/>
      <c r="Z37" s="14"/>
      <c r="AA37" s="14"/>
      <c r="AB37" s="14"/>
      <c r="AC37" s="14"/>
      <c r="AD37" s="14"/>
      <c r="AE37" s="14"/>
      <c r="AF37" s="4"/>
    </row>
    <row r="38" spans="1:39" s="8" customFormat="1" ht="16.5" customHeight="1" thickBot="1">
      <c r="B38" s="9"/>
      <c r="C38" s="110" t="s">
        <v>284</v>
      </c>
      <c r="D38" s="111"/>
      <c r="E38" s="113"/>
      <c r="F38" s="114"/>
      <c r="G38" s="933" t="str">
        <f>Ⅰ!E9</f>
        <v/>
      </c>
      <c r="H38" s="934"/>
      <c r="I38" s="935"/>
      <c r="J38" s="666"/>
      <c r="K38" s="666"/>
      <c r="L38" s="665"/>
      <c r="M38" s="665"/>
      <c r="N38" s="665"/>
      <c r="O38" s="665"/>
      <c r="P38" s="106"/>
      <c r="Q38" s="106"/>
      <c r="R38" s="106"/>
      <c r="S38" s="106"/>
      <c r="T38" s="106"/>
      <c r="U38" s="3"/>
      <c r="V38" s="15"/>
      <c r="W38" s="14"/>
      <c r="X38" s="14"/>
      <c r="Y38" s="14"/>
      <c r="Z38" s="14"/>
      <c r="AA38" s="14"/>
      <c r="AB38" s="14"/>
      <c r="AC38" s="14"/>
      <c r="AD38" s="14"/>
      <c r="AE38" s="14"/>
      <c r="AF38" s="4"/>
    </row>
    <row r="39" spans="1:39" s="8" customFormat="1" ht="16.5" customHeight="1" thickTop="1">
      <c r="B39" s="9"/>
      <c r="C39" s="115" t="s">
        <v>285</v>
      </c>
      <c r="D39" s="111"/>
      <c r="E39" s="113"/>
      <c r="F39" s="114"/>
      <c r="G39" s="114"/>
      <c r="H39" s="114"/>
      <c r="I39" s="116"/>
      <c r="J39" s="666"/>
      <c r="K39" s="666"/>
      <c r="L39" s="665"/>
      <c r="M39" s="665"/>
      <c r="N39" s="665"/>
      <c r="O39" s="665"/>
      <c r="P39" s="106"/>
      <c r="Q39" s="106"/>
      <c r="R39" s="106"/>
      <c r="S39" s="106"/>
      <c r="T39" s="106"/>
      <c r="U39" s="3"/>
      <c r="V39" s="15"/>
      <c r="W39" s="14"/>
      <c r="X39" s="14"/>
      <c r="Y39" s="14"/>
      <c r="Z39" s="14"/>
      <c r="AA39" s="14"/>
      <c r="AB39" s="14"/>
      <c r="AC39" s="14"/>
      <c r="AD39" s="14"/>
      <c r="AE39" s="14"/>
      <c r="AF39" s="4"/>
    </row>
    <row r="40" spans="1:39" s="8" customFormat="1" ht="16.5" customHeight="1">
      <c r="B40" s="9"/>
      <c r="C40" s="117" t="s">
        <v>286</v>
      </c>
      <c r="D40" s="111"/>
      <c r="E40" s="113"/>
      <c r="F40" s="114"/>
      <c r="G40" s="112"/>
      <c r="H40" s="118"/>
      <c r="I40" s="116"/>
      <c r="J40" s="666"/>
      <c r="K40" s="666"/>
      <c r="L40" s="665"/>
      <c r="M40" s="665"/>
      <c r="N40" s="665"/>
      <c r="O40" s="665"/>
      <c r="P40" s="106"/>
      <c r="Q40" s="106"/>
      <c r="R40" s="106"/>
      <c r="S40" s="106"/>
      <c r="T40" s="106"/>
      <c r="U40" s="3"/>
      <c r="V40" s="15"/>
      <c r="W40" s="14"/>
      <c r="X40" s="14"/>
      <c r="Y40" s="14"/>
      <c r="Z40" s="14"/>
      <c r="AA40" s="14"/>
      <c r="AB40" s="14"/>
      <c r="AC40" s="14"/>
      <c r="AD40" s="14"/>
      <c r="AE40" s="14"/>
      <c r="AF40" s="4"/>
    </row>
    <row r="41" spans="1:39" s="8" customFormat="1" ht="16.5" customHeight="1">
      <c r="B41" s="9"/>
      <c r="C41" s="119" t="s">
        <v>1130</v>
      </c>
      <c r="D41" s="111"/>
      <c r="E41" s="113"/>
      <c r="F41" s="114"/>
      <c r="G41" s="112"/>
      <c r="H41" s="118"/>
      <c r="I41" s="116"/>
      <c r="J41" s="666"/>
      <c r="K41" s="666"/>
      <c r="L41" s="665"/>
      <c r="M41" s="665"/>
      <c r="N41" s="665"/>
      <c r="O41" s="665"/>
      <c r="P41" s="106"/>
      <c r="Q41" s="106"/>
      <c r="R41" s="106"/>
      <c r="S41" s="106"/>
      <c r="T41" s="106"/>
      <c r="U41" s="3"/>
      <c r="V41" s="15"/>
      <c r="W41" s="14"/>
      <c r="X41" s="14"/>
      <c r="Y41" s="14"/>
      <c r="Z41" s="14"/>
      <c r="AA41" s="14"/>
      <c r="AB41" s="14"/>
      <c r="AC41" s="14"/>
      <c r="AD41" s="14"/>
      <c r="AE41" s="14"/>
      <c r="AF41" s="4"/>
    </row>
    <row r="42" spans="1:39" s="120" customFormat="1" ht="28.5" customHeight="1" thickBot="1">
      <c r="B42" s="121"/>
      <c r="C42" s="936" t="s">
        <v>287</v>
      </c>
      <c r="D42" s="937"/>
      <c r="E42" s="937"/>
      <c r="F42" s="937"/>
      <c r="G42" s="937"/>
      <c r="H42" s="937"/>
      <c r="I42" s="938"/>
      <c r="J42" s="667"/>
      <c r="K42" s="668"/>
      <c r="L42" s="668"/>
      <c r="M42" s="668"/>
      <c r="N42" s="668"/>
      <c r="O42" s="668"/>
      <c r="T42" s="123"/>
      <c r="U42" s="124"/>
      <c r="V42" s="125"/>
      <c r="W42" s="126"/>
      <c r="X42" s="126"/>
      <c r="Y42" s="126"/>
      <c r="Z42" s="126"/>
      <c r="AA42" s="126"/>
      <c r="AB42" s="126"/>
      <c r="AC42" s="126"/>
      <c r="AD42" s="126"/>
      <c r="AE42" s="126"/>
      <c r="AF42" s="127"/>
    </row>
    <row r="43" spans="1:39" s="8" customFormat="1" ht="4.5" customHeight="1">
      <c r="B43" s="96"/>
      <c r="F43" s="64"/>
      <c r="H43" s="96"/>
      <c r="I43" s="96"/>
      <c r="J43" s="665"/>
      <c r="K43" s="381"/>
      <c r="L43" s="381"/>
      <c r="M43" s="381"/>
      <c r="N43" s="381"/>
      <c r="O43" s="381"/>
      <c r="T43" s="106"/>
      <c r="U43" s="3"/>
      <c r="V43" s="5"/>
      <c r="W43" s="14"/>
      <c r="X43" s="14"/>
      <c r="Y43" s="14"/>
      <c r="Z43" s="14"/>
      <c r="AA43" s="14"/>
      <c r="AB43" s="14"/>
      <c r="AC43" s="14"/>
      <c r="AD43" s="14"/>
      <c r="AE43" s="14"/>
      <c r="AF43" s="4"/>
    </row>
    <row r="44" spans="1:39" s="8" customFormat="1" ht="78" customHeight="1">
      <c r="B44" s="941" t="str">
        <f>(初期設定!D5)</f>
        <v>第73回NHK杯全国高校放送コンテスト　宮崎県予選</v>
      </c>
      <c r="C44" s="941"/>
      <c r="D44" s="941"/>
      <c r="E44" s="941"/>
      <c r="F44" s="941"/>
      <c r="G44" s="129" t="s">
        <v>288</v>
      </c>
      <c r="H44" s="130"/>
      <c r="I44" s="130"/>
      <c r="J44" s="667"/>
      <c r="K44" s="667"/>
      <c r="L44" s="667"/>
      <c r="M44" s="667"/>
      <c r="N44" s="667"/>
      <c r="O44" s="667"/>
      <c r="P44" s="122"/>
      <c r="Q44" s="122"/>
      <c r="R44" s="122"/>
      <c r="S44" s="122"/>
      <c r="T44" s="122"/>
      <c r="U44" s="3"/>
      <c r="V44" s="5"/>
      <c r="W44" s="14"/>
      <c r="X44" s="14"/>
      <c r="Y44" s="14"/>
      <c r="Z44" s="14"/>
      <c r="AA44" s="14"/>
      <c r="AB44" s="14"/>
      <c r="AC44" s="14"/>
      <c r="AD44" s="14"/>
      <c r="AE44" s="14"/>
      <c r="AF44" s="4"/>
    </row>
    <row r="45" spans="1:39" s="8" customFormat="1" ht="18.75" customHeight="1">
      <c r="C45" s="141" t="s">
        <v>289</v>
      </c>
      <c r="D45" s="942">
        <f>C3</f>
        <v>0</v>
      </c>
      <c r="E45" s="942"/>
      <c r="F45" s="103" t="s">
        <v>1185</v>
      </c>
      <c r="G45" s="932" t="str">
        <f>G38</f>
        <v/>
      </c>
      <c r="H45" s="932"/>
      <c r="I45" s="19"/>
      <c r="J45" s="665"/>
      <c r="K45" s="381"/>
      <c r="L45" s="381"/>
      <c r="M45" s="381"/>
      <c r="N45" s="381"/>
      <c r="O45" s="381"/>
      <c r="U45" s="3"/>
      <c r="V45" s="5"/>
      <c r="W45" s="14"/>
      <c r="X45" s="14"/>
      <c r="Y45" s="14"/>
      <c r="Z45" s="14"/>
      <c r="AA45" s="14"/>
      <c r="AB45" s="14"/>
      <c r="AC45" s="14"/>
      <c r="AD45" s="14"/>
      <c r="AE45" s="14"/>
      <c r="AF45" s="4"/>
    </row>
    <row r="46" spans="1:39" s="8" customFormat="1" ht="2.1" customHeight="1">
      <c r="C46" s="135"/>
      <c r="D46" s="68"/>
      <c r="F46" s="96"/>
      <c r="G46" s="96"/>
      <c r="H46" s="19"/>
      <c r="I46" s="19"/>
      <c r="J46" s="665"/>
      <c r="K46" s="665"/>
      <c r="L46" s="665"/>
      <c r="M46" s="665"/>
      <c r="N46" s="665"/>
      <c r="O46" s="665"/>
      <c r="P46" s="106"/>
      <c r="Q46" s="106"/>
      <c r="R46" s="106"/>
      <c r="S46" s="106"/>
      <c r="T46" s="106"/>
      <c r="U46" s="3"/>
      <c r="V46" s="5"/>
      <c r="W46" s="14"/>
      <c r="X46" s="14"/>
      <c r="Y46" s="14"/>
      <c r="Z46" s="14"/>
      <c r="AA46" s="14"/>
      <c r="AB46" s="14"/>
      <c r="AC46" s="14"/>
      <c r="AD46" s="14"/>
      <c r="AE46" s="14"/>
      <c r="AF46" s="4"/>
    </row>
    <row r="47" spans="1:39" s="8" customFormat="1" ht="16.5" customHeight="1">
      <c r="C47" s="6" t="s">
        <v>290</v>
      </c>
      <c r="D47" s="136">
        <f>(Ⅰ!C17)</f>
        <v>0</v>
      </c>
      <c r="F47" s="137"/>
      <c r="G47" s="138" t="s">
        <v>291</v>
      </c>
      <c r="H47" s="140">
        <v>1</v>
      </c>
      <c r="I47" s="141" t="s">
        <v>292</v>
      </c>
      <c r="J47" s="381"/>
      <c r="K47" s="381"/>
      <c r="L47" s="381"/>
      <c r="M47" s="381"/>
      <c r="N47" s="381"/>
      <c r="O47" s="381"/>
      <c r="R47" s="14"/>
      <c r="S47" s="14"/>
      <c r="T47" s="4"/>
      <c r="U47" s="3"/>
      <c r="V47" s="5"/>
      <c r="W47" s="14"/>
      <c r="X47" s="14"/>
      <c r="Y47" s="14"/>
      <c r="Z47" s="14"/>
      <c r="AA47" s="14"/>
      <c r="AB47" s="14"/>
      <c r="AC47" s="14"/>
      <c r="AD47" s="14"/>
      <c r="AE47" s="14"/>
      <c r="AF47" s="4"/>
    </row>
    <row r="48" spans="1:39" s="8" customFormat="1" ht="7.5" hidden="1" customHeight="1">
      <c r="C48" s="142"/>
      <c r="D48" s="61"/>
      <c r="F48" s="64"/>
      <c r="G48" s="143"/>
      <c r="H48" s="143"/>
      <c r="I48" s="143"/>
      <c r="J48" s="669"/>
      <c r="K48" s="381"/>
      <c r="L48" s="381"/>
      <c r="M48" s="381"/>
      <c r="N48" s="381"/>
      <c r="O48" s="381"/>
      <c r="R48" s="14"/>
      <c r="S48" s="14"/>
      <c r="T48" s="4"/>
      <c r="U48" s="3"/>
      <c r="V48" s="5"/>
      <c r="W48" s="14"/>
      <c r="X48" s="14"/>
      <c r="Y48" s="14"/>
      <c r="Z48" s="14"/>
      <c r="AA48" s="14"/>
      <c r="AB48" s="14"/>
      <c r="AC48" s="14"/>
      <c r="AD48" s="14"/>
      <c r="AE48" s="14"/>
      <c r="AF48" s="4"/>
    </row>
    <row r="49" spans="1:34" s="8" customFormat="1" ht="16.5" hidden="1" customHeight="1" thickBot="1">
      <c r="C49" s="144" t="s">
        <v>293</v>
      </c>
      <c r="D49" s="136">
        <f>D35</f>
        <v>0</v>
      </c>
      <c r="E49" s="145" t="s">
        <v>294</v>
      </c>
      <c r="J49" s="670"/>
      <c r="K49" s="381"/>
      <c r="L49" s="381"/>
      <c r="M49" s="381"/>
      <c r="N49" s="381"/>
      <c r="O49" s="381"/>
      <c r="R49" s="14"/>
      <c r="S49" s="14"/>
      <c r="T49" s="4"/>
      <c r="U49" s="3"/>
      <c r="V49" s="5"/>
      <c r="W49" s="14"/>
      <c r="X49" s="14"/>
      <c r="Y49" s="14"/>
      <c r="Z49" s="14"/>
      <c r="AA49" s="14"/>
      <c r="AB49" s="14"/>
      <c r="AC49" s="14"/>
      <c r="AD49" s="14"/>
      <c r="AE49" s="14"/>
      <c r="AF49" s="4"/>
    </row>
    <row r="50" spans="1:34" s="8" customFormat="1" ht="7.5" customHeight="1" thickBot="1">
      <c r="B50" s="19"/>
      <c r="C50" s="19"/>
      <c r="D50" s="62"/>
      <c r="E50" s="7"/>
      <c r="H50" s="141"/>
      <c r="I50" s="141"/>
      <c r="J50" s="670"/>
      <c r="K50" s="381"/>
      <c r="L50" s="381"/>
      <c r="M50" s="381"/>
      <c r="N50" s="381"/>
      <c r="O50" s="381"/>
      <c r="R50" s="14"/>
      <c r="S50" s="14"/>
      <c r="T50" s="4"/>
      <c r="U50" s="3"/>
      <c r="V50" s="5"/>
      <c r="W50" s="4"/>
      <c r="X50" s="4"/>
      <c r="Y50" s="4"/>
      <c r="Z50" s="4"/>
      <c r="AA50" s="4"/>
      <c r="AB50" s="4"/>
      <c r="AC50" s="4"/>
      <c r="AD50" s="14"/>
      <c r="AE50" s="14"/>
      <c r="AF50" s="4"/>
    </row>
    <row r="51" spans="1:34" ht="31.5" customHeight="1">
      <c r="B51" s="846" t="s">
        <v>295</v>
      </c>
      <c r="C51" s="876" t="s">
        <v>296</v>
      </c>
      <c r="D51" s="844" t="s">
        <v>881</v>
      </c>
      <c r="E51" s="844" t="s">
        <v>297</v>
      </c>
      <c r="F51" s="862" t="s">
        <v>653</v>
      </c>
      <c r="G51" s="848" t="s">
        <v>654</v>
      </c>
      <c r="H51" s="414"/>
      <c r="I51" s="96"/>
      <c r="J51" s="841" t="s">
        <v>997</v>
      </c>
      <c r="K51" s="913"/>
      <c r="L51" s="841" t="s">
        <v>642</v>
      </c>
      <c r="M51" s="842"/>
      <c r="N51" s="913" t="s">
        <v>642</v>
      </c>
      <c r="O51" s="842"/>
      <c r="S51" s="14"/>
    </row>
    <row r="52" spans="1:34" ht="24.75" customHeight="1" thickBot="1">
      <c r="B52" s="847"/>
      <c r="C52" s="877"/>
      <c r="D52" s="845"/>
      <c r="E52" s="845"/>
      <c r="F52" s="863"/>
      <c r="G52" s="849"/>
      <c r="H52" s="416"/>
      <c r="I52" s="148"/>
      <c r="J52" s="452" t="str">
        <f>県放送部員データ!F2</f>
        <v>R7新人成績</v>
      </c>
      <c r="K52" s="452" t="str">
        <f>県放送部員データ!G2</f>
        <v>R7新人園順</v>
      </c>
      <c r="L52" s="452" t="str">
        <f>県放送部員データ!H2</f>
        <v>R7高文成績</v>
      </c>
      <c r="M52" s="671" t="str">
        <f>県放送部員データ!I2</f>
        <v>R7高文演順</v>
      </c>
      <c r="N52" s="672" t="str">
        <f>県放送部員データ!J2</f>
        <v>R7NHK成績</v>
      </c>
      <c r="O52" s="671" t="str">
        <f>県放送部員データ!K2</f>
        <v>R7NHK演順</v>
      </c>
      <c r="S52" s="14"/>
    </row>
    <row r="53" spans="1:34" ht="15.75" customHeight="1" thickTop="1">
      <c r="A53" s="2">
        <v>1</v>
      </c>
      <c r="B53" s="234" t="str">
        <f>IF($C$4="", "",$C$4)</f>
        <v/>
      </c>
      <c r="C53" s="421" t="str">
        <f>IF($C$28=TRUE,(Ⅴ１!B7),"表示不可")</f>
        <v>表示不可</v>
      </c>
      <c r="D53" s="420" t="str">
        <f>IF($C$28=TRUE,(Ⅴ１!C7),"表示不可")</f>
        <v>表示不可</v>
      </c>
      <c r="E53" s="208" t="str">
        <f>IF($C$28=TRUE,(Ⅴ１!D7),"表示不可")</f>
        <v>表示不可</v>
      </c>
      <c r="F53" s="208" t="str">
        <f>IF($C$28=TRUE,(Ⅴ１!E7),"表示不可")</f>
        <v>表示不可</v>
      </c>
      <c r="G53" s="420" t="str">
        <f>IF($C$28=TRUE,(Ⅴ１!G7),"表示不可")</f>
        <v>表示不可</v>
      </c>
      <c r="H53" s="154" t="str">
        <f>IF($C$28=TRUE,"","表示不可")</f>
        <v>表示不可</v>
      </c>
      <c r="I53" s="412" t="str">
        <f>IF(C53="表示不可","",IF(Ⅴ１!C7="","",Ⅴ１!C7))</f>
        <v/>
      </c>
      <c r="J53" s="673" t="str">
        <f>IF($C$28=TRUE,(Ⅴ１!I7),"表示不可")</f>
        <v>表示不可</v>
      </c>
      <c r="K53" s="674" t="str">
        <f>IF($C$28=TRUE,(Ⅴ１!J7),"表示不可")</f>
        <v>表示不可</v>
      </c>
      <c r="L53" s="673" t="str">
        <f>IF($C$28=TRUE,(Ⅴ１!K7),"表示不可")</f>
        <v>表示不可</v>
      </c>
      <c r="M53" s="675" t="str">
        <f>IF($C$28=TRUE,(Ⅴ１!L7),"表示不可")</f>
        <v>表示不可</v>
      </c>
      <c r="N53" s="676" t="str">
        <f>IF($C$28=TRUE,(Ⅴ１!M7),"表示不可")</f>
        <v>表示不可</v>
      </c>
      <c r="O53" s="675" t="str">
        <f>IF($C$28=TRUE,(Ⅴ１!N7),"表示不可")</f>
        <v>表示不可</v>
      </c>
      <c r="S53" s="14"/>
      <c r="AC53" s="383" t="str">
        <f>IF(B53="","",B53)</f>
        <v/>
      </c>
      <c r="AD53" s="383" t="str">
        <f>IF(C53="","",C53)</f>
        <v>表示不可</v>
      </c>
      <c r="AE53" s="383" t="str">
        <f>IF(D53="","",D53)</f>
        <v>表示不可</v>
      </c>
      <c r="AF53" s="383" t="str">
        <f>IF(D53="","",D53)</f>
        <v>表示不可</v>
      </c>
      <c r="AG53" s="383" t="str">
        <f>IF(E53="","",E53)</f>
        <v>表示不可</v>
      </c>
      <c r="AH53" s="383" t="str">
        <f>IF(F53="","",F53)</f>
        <v>表示不可</v>
      </c>
    </row>
    <row r="54" spans="1:34" ht="15.75" customHeight="1">
      <c r="A54" s="2">
        <v>2</v>
      </c>
      <c r="B54" s="234" t="str">
        <f t="shared" ref="B54:B72" si="3">IF($C$4="", "",$C$4)</f>
        <v/>
      </c>
      <c r="C54" s="421" t="str">
        <f>IF($C$28=TRUE,(Ⅴ１!B8),"表示不可")</f>
        <v>表示不可</v>
      </c>
      <c r="D54" s="420" t="str">
        <f>IF($C$28=TRUE,(Ⅴ１!C8),"表示不可")</f>
        <v>表示不可</v>
      </c>
      <c r="E54" s="208" t="str">
        <f>IF($C$28=TRUE,(Ⅴ１!D8),"表示不可")</f>
        <v>表示不可</v>
      </c>
      <c r="F54" s="194" t="str">
        <f>IF($C$28=TRUE,(Ⅴ１!E8),"表示不可")</f>
        <v>表示不可</v>
      </c>
      <c r="G54" s="420" t="str">
        <f>IF($C$28=TRUE,(Ⅴ１!G8),"表示不可")</f>
        <v>表示不可</v>
      </c>
      <c r="H54" s="154" t="str">
        <f t="shared" ref="H54:H92" si="4">IF($C$28=TRUE,"","表示不可")</f>
        <v>表示不可</v>
      </c>
      <c r="I54" s="412" t="str">
        <f>IF(C54="表示不可","",IF(Ⅴ１!C8="","",Ⅴ１!C8))</f>
        <v/>
      </c>
      <c r="J54" s="673" t="str">
        <f>IF($C$28=TRUE,(Ⅴ１!I8),"表示不可")</f>
        <v>表示不可</v>
      </c>
      <c r="K54" s="674" t="str">
        <f>IF($C$28=TRUE,(Ⅴ１!J8),"表示不可")</f>
        <v>表示不可</v>
      </c>
      <c r="L54" s="673" t="str">
        <f>IF($C$28=TRUE,(Ⅴ１!K8),"表示不可")</f>
        <v>表示不可</v>
      </c>
      <c r="M54" s="675" t="str">
        <f>IF($C$28=TRUE,(Ⅴ１!L8),"表示不可")</f>
        <v>表示不可</v>
      </c>
      <c r="N54" s="676" t="str">
        <f>IF($C$28=TRUE,(Ⅴ１!M8),"表示不可")</f>
        <v>表示不可</v>
      </c>
      <c r="O54" s="675" t="str">
        <f>IF($C$28=TRUE,(Ⅴ１!N8),"表示不可")</f>
        <v>表示不可</v>
      </c>
      <c r="S54" s="14"/>
      <c r="AC54" s="383" t="str">
        <f t="shared" ref="AC54:AC60" si="5">IF(B54="","",B54)</f>
        <v/>
      </c>
      <c r="AD54" s="383" t="str">
        <f t="shared" ref="AD54:AD60" si="6">IF(C54="","",C54)</f>
        <v>表示不可</v>
      </c>
      <c r="AE54" s="383" t="str">
        <f t="shared" ref="AE54:AE92" si="7">IF(D54="","",D54)</f>
        <v>表示不可</v>
      </c>
      <c r="AF54" s="383" t="str">
        <f t="shared" ref="AF54:AF60" si="8">IF(D54="","",D54)</f>
        <v>表示不可</v>
      </c>
      <c r="AG54" s="383" t="str">
        <f t="shared" ref="AG54:AG60" si="9">IF(E54="","",E54)</f>
        <v>表示不可</v>
      </c>
      <c r="AH54" s="383" t="str">
        <f t="shared" ref="AH54:AH60" si="10">IF(F54="","",F54)</f>
        <v>表示不可</v>
      </c>
    </row>
    <row r="55" spans="1:34" ht="15.75" customHeight="1">
      <c r="A55" s="2">
        <v>3</v>
      </c>
      <c r="B55" s="234" t="str">
        <f t="shared" si="3"/>
        <v/>
      </c>
      <c r="C55" s="421" t="str">
        <f>IF($C$28=TRUE,(Ⅴ１!B9),"表示不可")</f>
        <v>表示不可</v>
      </c>
      <c r="D55" s="420" t="str">
        <f>IF($C$28=TRUE,(Ⅴ１!C9),"表示不可")</f>
        <v>表示不可</v>
      </c>
      <c r="E55" s="208" t="str">
        <f>IF($C$28=TRUE,(Ⅴ１!D9),"表示不可")</f>
        <v>表示不可</v>
      </c>
      <c r="F55" s="194" t="str">
        <f>IF($C$28=TRUE,(Ⅴ１!E9),"表示不可")</f>
        <v>表示不可</v>
      </c>
      <c r="G55" s="420" t="str">
        <f>IF($C$28=TRUE,(Ⅴ１!G9),"表示不可")</f>
        <v>表示不可</v>
      </c>
      <c r="H55" s="154" t="str">
        <f t="shared" si="4"/>
        <v>表示不可</v>
      </c>
      <c r="I55" s="412" t="str">
        <f>IF(C55="表示不可","",IF(Ⅴ１!C9="","",Ⅴ１!C9))</f>
        <v/>
      </c>
      <c r="J55" s="673" t="str">
        <f>IF($C$28=TRUE,(Ⅴ１!I9),"表示不可")</f>
        <v>表示不可</v>
      </c>
      <c r="K55" s="674" t="str">
        <f>IF($C$28=TRUE,(Ⅴ１!J9),"表示不可")</f>
        <v>表示不可</v>
      </c>
      <c r="L55" s="673" t="str">
        <f>IF($C$28=TRUE,(Ⅴ１!K9),"表示不可")</f>
        <v>表示不可</v>
      </c>
      <c r="M55" s="675" t="str">
        <f>IF($C$28=TRUE,(Ⅴ１!L9),"表示不可")</f>
        <v>表示不可</v>
      </c>
      <c r="N55" s="676" t="str">
        <f>IF($C$28=TRUE,(Ⅴ１!M9),"表示不可")</f>
        <v>表示不可</v>
      </c>
      <c r="O55" s="675" t="str">
        <f>IF($C$28=TRUE,(Ⅴ１!N9),"表示不可")</f>
        <v>表示不可</v>
      </c>
      <c r="S55" s="14"/>
      <c r="AC55" s="383" t="str">
        <f t="shared" si="5"/>
        <v/>
      </c>
      <c r="AD55" s="383" t="str">
        <f t="shared" si="6"/>
        <v>表示不可</v>
      </c>
      <c r="AE55" s="383" t="str">
        <f t="shared" si="7"/>
        <v>表示不可</v>
      </c>
      <c r="AF55" s="383" t="str">
        <f t="shared" si="8"/>
        <v>表示不可</v>
      </c>
      <c r="AG55" s="383" t="str">
        <f t="shared" si="9"/>
        <v>表示不可</v>
      </c>
      <c r="AH55" s="383" t="str">
        <f t="shared" si="10"/>
        <v>表示不可</v>
      </c>
    </row>
    <row r="56" spans="1:34" ht="15.75" customHeight="1">
      <c r="A56" s="2">
        <v>4</v>
      </c>
      <c r="B56" s="234" t="str">
        <f t="shared" si="3"/>
        <v/>
      </c>
      <c r="C56" s="421" t="str">
        <f>IF($C$28=TRUE,(Ⅴ１!B10),"表示不可")</f>
        <v>表示不可</v>
      </c>
      <c r="D56" s="420" t="str">
        <f>IF($C$28=TRUE,(Ⅴ１!C10),"表示不可")</f>
        <v>表示不可</v>
      </c>
      <c r="E56" s="208" t="str">
        <f>IF($C$28=TRUE,(Ⅴ１!D10),"表示不可")</f>
        <v>表示不可</v>
      </c>
      <c r="F56" s="194" t="str">
        <f>IF($C$28=TRUE,(Ⅴ１!E10),"表示不可")</f>
        <v>表示不可</v>
      </c>
      <c r="G56" s="420" t="str">
        <f>IF($C$28=TRUE,(Ⅴ１!G10),"表示不可")</f>
        <v>表示不可</v>
      </c>
      <c r="H56" s="154" t="str">
        <f t="shared" si="4"/>
        <v>表示不可</v>
      </c>
      <c r="I56" s="412" t="str">
        <f>IF(C56="表示不可","",IF(Ⅴ１!C10="","",Ⅴ１!C10))</f>
        <v/>
      </c>
      <c r="J56" s="673" t="str">
        <f>IF($C$28=TRUE,(Ⅴ１!I10),"表示不可")</f>
        <v>表示不可</v>
      </c>
      <c r="K56" s="674" t="str">
        <f>IF($C$28=TRUE,(Ⅴ１!J10),"表示不可")</f>
        <v>表示不可</v>
      </c>
      <c r="L56" s="673" t="str">
        <f>IF($C$28=TRUE,(Ⅴ１!K10),"表示不可")</f>
        <v>表示不可</v>
      </c>
      <c r="M56" s="675" t="str">
        <f>IF($C$28=TRUE,(Ⅴ１!L10),"表示不可")</f>
        <v>表示不可</v>
      </c>
      <c r="N56" s="676" t="str">
        <f>IF($C$28=TRUE,(Ⅴ１!M10),"表示不可")</f>
        <v>表示不可</v>
      </c>
      <c r="O56" s="675" t="str">
        <f>IF($C$28=TRUE,(Ⅴ１!N10),"表示不可")</f>
        <v>表示不可</v>
      </c>
      <c r="R56" s="156"/>
      <c r="S56" s="14"/>
      <c r="AC56" s="383" t="str">
        <f t="shared" si="5"/>
        <v/>
      </c>
      <c r="AD56" s="383" t="str">
        <f t="shared" si="6"/>
        <v>表示不可</v>
      </c>
      <c r="AE56" s="383" t="str">
        <f t="shared" si="7"/>
        <v>表示不可</v>
      </c>
      <c r="AF56" s="383" t="str">
        <f t="shared" si="8"/>
        <v>表示不可</v>
      </c>
      <c r="AG56" s="383" t="str">
        <f t="shared" si="9"/>
        <v>表示不可</v>
      </c>
      <c r="AH56" s="383" t="str">
        <f t="shared" si="10"/>
        <v>表示不可</v>
      </c>
    </row>
    <row r="57" spans="1:34" ht="15.75" customHeight="1" thickBot="1">
      <c r="A57" s="2">
        <v>5</v>
      </c>
      <c r="B57" s="235" t="str">
        <f t="shared" si="3"/>
        <v/>
      </c>
      <c r="C57" s="422" t="str">
        <f>IF($C$28=TRUE,(Ⅴ１!B11),"表示不可")</f>
        <v>表示不可</v>
      </c>
      <c r="D57" s="423" t="str">
        <f>IF($C$28=TRUE,(Ⅴ１!C11),"表示不可")</f>
        <v>表示不可</v>
      </c>
      <c r="E57" s="236" t="str">
        <f>IF($C$28=TRUE,(Ⅴ１!D11),"表示不可")</f>
        <v>表示不可</v>
      </c>
      <c r="F57" s="214" t="str">
        <f>IF($C$28=TRUE,(Ⅴ１!E11),"表示不可")</f>
        <v>表示不可</v>
      </c>
      <c r="G57" s="423" t="str">
        <f>IF($C$28=TRUE,(Ⅴ１!G11),"表示不可")</f>
        <v>表示不可</v>
      </c>
      <c r="H57" s="160" t="str">
        <f t="shared" si="4"/>
        <v>表示不可</v>
      </c>
      <c r="I57" s="412" t="str">
        <f>IF(C57="表示不可","",IF(Ⅴ１!C11="","",Ⅴ１!C11))</f>
        <v/>
      </c>
      <c r="J57" s="673" t="str">
        <f>IF($C$28=TRUE,(Ⅴ１!I11),"表示不可")</f>
        <v>表示不可</v>
      </c>
      <c r="K57" s="674" t="str">
        <f>IF($C$28=TRUE,(Ⅴ１!J11),"表示不可")</f>
        <v>表示不可</v>
      </c>
      <c r="L57" s="673" t="str">
        <f>IF($C$28=TRUE,(Ⅴ１!K11),"表示不可")</f>
        <v>表示不可</v>
      </c>
      <c r="M57" s="675" t="str">
        <f>IF($C$28=TRUE,(Ⅴ１!L11),"表示不可")</f>
        <v>表示不可</v>
      </c>
      <c r="N57" s="676" t="str">
        <f>IF($C$28=TRUE,(Ⅴ１!M11),"表示不可")</f>
        <v>表示不可</v>
      </c>
      <c r="O57" s="675" t="str">
        <f>IF($C$28=TRUE,(Ⅴ１!N11),"表示不可")</f>
        <v>表示不可</v>
      </c>
      <c r="S57" s="14"/>
      <c r="AC57" s="383" t="str">
        <f t="shared" si="5"/>
        <v/>
      </c>
      <c r="AD57" s="383" t="str">
        <f t="shared" si="6"/>
        <v>表示不可</v>
      </c>
      <c r="AE57" s="383" t="str">
        <f t="shared" si="7"/>
        <v>表示不可</v>
      </c>
      <c r="AF57" s="383" t="str">
        <f t="shared" si="8"/>
        <v>表示不可</v>
      </c>
      <c r="AG57" s="383" t="str">
        <f t="shared" si="9"/>
        <v>表示不可</v>
      </c>
      <c r="AH57" s="383" t="str">
        <f t="shared" si="10"/>
        <v>表示不可</v>
      </c>
    </row>
    <row r="58" spans="1:34" ht="15.75" customHeight="1">
      <c r="A58" s="2">
        <v>6</v>
      </c>
      <c r="B58" s="237" t="str">
        <f t="shared" si="3"/>
        <v/>
      </c>
      <c r="C58" s="424" t="str">
        <f>IF($C$28=TRUE,(Ⅴ１!B12),"表示不可")</f>
        <v>表示不可</v>
      </c>
      <c r="D58" s="425" t="str">
        <f>IF($C$28=TRUE,(Ⅴ１!C12),"表示不可")</f>
        <v>表示不可</v>
      </c>
      <c r="E58" s="220" t="str">
        <f>IF($C$28=TRUE,(Ⅴ１!D12),"表示不可")</f>
        <v>表示不可</v>
      </c>
      <c r="F58" s="220" t="str">
        <f>IF($C$28=TRUE,(Ⅴ１!E12),"表示不可")</f>
        <v>表示不可</v>
      </c>
      <c r="G58" s="425" t="str">
        <f>IF($C$28=TRUE,(Ⅴ１!G12),"表示不可")</f>
        <v>表示不可</v>
      </c>
      <c r="H58" s="166" t="str">
        <f t="shared" si="4"/>
        <v>表示不可</v>
      </c>
      <c r="I58" s="412" t="str">
        <f>IF(C58="表示不可","",IF(Ⅴ１!C12="","",Ⅴ１!C12))</f>
        <v/>
      </c>
      <c r="J58" s="673" t="str">
        <f>IF($C$28=TRUE,(Ⅴ１!I12),"表示不可")</f>
        <v>表示不可</v>
      </c>
      <c r="K58" s="674" t="str">
        <f>IF($C$28=TRUE,(Ⅴ１!J12),"表示不可")</f>
        <v>表示不可</v>
      </c>
      <c r="L58" s="673" t="str">
        <f>IF($C$28=TRUE,(Ⅴ１!K12),"表示不可")</f>
        <v>表示不可</v>
      </c>
      <c r="M58" s="675" t="str">
        <f>IF($C$28=TRUE,(Ⅴ１!L12),"表示不可")</f>
        <v>表示不可</v>
      </c>
      <c r="N58" s="676" t="str">
        <f>IF($C$28=TRUE,(Ⅴ１!M12),"表示不可")</f>
        <v>表示不可</v>
      </c>
      <c r="O58" s="675" t="str">
        <f>IF($C$28=TRUE,(Ⅴ１!N12),"表示不可")</f>
        <v>表示不可</v>
      </c>
      <c r="S58" s="14"/>
      <c r="AC58" s="383" t="str">
        <f t="shared" si="5"/>
        <v/>
      </c>
      <c r="AD58" s="383" t="str">
        <f t="shared" si="6"/>
        <v>表示不可</v>
      </c>
      <c r="AE58" s="383" t="str">
        <f t="shared" si="7"/>
        <v>表示不可</v>
      </c>
      <c r="AF58" s="383" t="str">
        <f t="shared" si="8"/>
        <v>表示不可</v>
      </c>
      <c r="AG58" s="383" t="str">
        <f t="shared" si="9"/>
        <v>表示不可</v>
      </c>
      <c r="AH58" s="383" t="str">
        <f t="shared" si="10"/>
        <v>表示不可</v>
      </c>
    </row>
    <row r="59" spans="1:34" ht="15.75" customHeight="1">
      <c r="A59" s="2">
        <v>7</v>
      </c>
      <c r="B59" s="234" t="str">
        <f t="shared" si="3"/>
        <v/>
      </c>
      <c r="C59" s="421" t="str">
        <f>IF($C$28=TRUE,(Ⅴ１!B13),"表示不可")</f>
        <v>表示不可</v>
      </c>
      <c r="D59" s="420" t="str">
        <f>IF($C$28=TRUE,(Ⅴ１!C13),"表示不可")</f>
        <v>表示不可</v>
      </c>
      <c r="E59" s="208" t="str">
        <f>IF($C$28=TRUE,(Ⅴ１!D13),"表示不可")</f>
        <v>表示不可</v>
      </c>
      <c r="F59" s="194" t="str">
        <f>IF($C$28=TRUE,(Ⅴ１!E13),"表示不可")</f>
        <v>表示不可</v>
      </c>
      <c r="G59" s="420" t="str">
        <f>IF($C$28=TRUE,(Ⅴ１!G13),"表示不可")</f>
        <v>表示不可</v>
      </c>
      <c r="H59" s="154" t="str">
        <f t="shared" si="4"/>
        <v>表示不可</v>
      </c>
      <c r="I59" s="412" t="str">
        <f>IF(C59="表示不可","",IF(Ⅴ１!C13="","",Ⅴ１!C13))</f>
        <v/>
      </c>
      <c r="J59" s="673" t="str">
        <f>IF($C$28=TRUE,(Ⅴ１!I13),"表示不可")</f>
        <v>表示不可</v>
      </c>
      <c r="K59" s="674" t="str">
        <f>IF($C$28=TRUE,(Ⅴ１!J13),"表示不可")</f>
        <v>表示不可</v>
      </c>
      <c r="L59" s="673" t="str">
        <f>IF($C$28=TRUE,(Ⅴ１!K13),"表示不可")</f>
        <v>表示不可</v>
      </c>
      <c r="M59" s="675" t="str">
        <f>IF($C$28=TRUE,(Ⅴ１!L13),"表示不可")</f>
        <v>表示不可</v>
      </c>
      <c r="N59" s="676" t="str">
        <f>IF($C$28=TRUE,(Ⅴ１!M13),"表示不可")</f>
        <v>表示不可</v>
      </c>
      <c r="O59" s="675" t="str">
        <f>IF($C$28=TRUE,(Ⅴ１!N13),"表示不可")</f>
        <v>表示不可</v>
      </c>
      <c r="R59" s="156"/>
      <c r="S59" s="14"/>
      <c r="AC59" s="383" t="str">
        <f t="shared" si="5"/>
        <v/>
      </c>
      <c r="AD59" s="383" t="str">
        <f t="shared" si="6"/>
        <v>表示不可</v>
      </c>
      <c r="AE59" s="383" t="str">
        <f t="shared" si="7"/>
        <v>表示不可</v>
      </c>
      <c r="AF59" s="383" t="str">
        <f t="shared" si="8"/>
        <v>表示不可</v>
      </c>
      <c r="AG59" s="383" t="str">
        <f t="shared" si="9"/>
        <v>表示不可</v>
      </c>
      <c r="AH59" s="383" t="str">
        <f t="shared" si="10"/>
        <v>表示不可</v>
      </c>
    </row>
    <row r="60" spans="1:34" ht="15.75" customHeight="1">
      <c r="A60" s="2">
        <v>8</v>
      </c>
      <c r="B60" s="234" t="str">
        <f t="shared" si="3"/>
        <v/>
      </c>
      <c r="C60" s="421" t="str">
        <f>IF($C$28=TRUE,(Ⅴ１!B14),"表示不可")</f>
        <v>表示不可</v>
      </c>
      <c r="D60" s="420" t="str">
        <f>IF($C$28=TRUE,(Ⅴ１!C14),"表示不可")</f>
        <v>表示不可</v>
      </c>
      <c r="E60" s="208" t="str">
        <f>IF($C$28=TRUE,(Ⅴ１!D14),"表示不可")</f>
        <v>表示不可</v>
      </c>
      <c r="F60" s="194" t="str">
        <f>IF($C$28=TRUE,(Ⅴ１!E14),"表示不可")</f>
        <v>表示不可</v>
      </c>
      <c r="G60" s="420" t="str">
        <f>IF($C$28=TRUE,(Ⅴ１!G14),"表示不可")</f>
        <v>表示不可</v>
      </c>
      <c r="H60" s="154" t="str">
        <f t="shared" si="4"/>
        <v>表示不可</v>
      </c>
      <c r="I60" s="412" t="str">
        <f>IF(C60="表示不可","",IF(Ⅴ１!C14="","",Ⅴ１!C14))</f>
        <v/>
      </c>
      <c r="J60" s="673" t="str">
        <f>IF($C$28=TRUE,(Ⅴ１!I14),"表示不可")</f>
        <v>表示不可</v>
      </c>
      <c r="K60" s="674" t="str">
        <f>IF($C$28=TRUE,(Ⅴ１!J14),"表示不可")</f>
        <v>表示不可</v>
      </c>
      <c r="L60" s="673" t="str">
        <f>IF($C$28=TRUE,(Ⅴ１!K14),"表示不可")</f>
        <v>表示不可</v>
      </c>
      <c r="M60" s="675" t="str">
        <f>IF($C$28=TRUE,(Ⅴ１!L14),"表示不可")</f>
        <v>表示不可</v>
      </c>
      <c r="N60" s="676" t="str">
        <f>IF($C$28=TRUE,(Ⅴ１!M14),"表示不可")</f>
        <v>表示不可</v>
      </c>
      <c r="O60" s="675" t="str">
        <f>IF($C$28=TRUE,(Ⅴ１!N14),"表示不可")</f>
        <v>表示不可</v>
      </c>
      <c r="S60" s="14"/>
      <c r="AC60" s="383" t="str">
        <f t="shared" si="5"/>
        <v/>
      </c>
      <c r="AD60" s="383" t="str">
        <f t="shared" si="6"/>
        <v>表示不可</v>
      </c>
      <c r="AE60" s="383" t="str">
        <f t="shared" si="7"/>
        <v>表示不可</v>
      </c>
      <c r="AF60" s="383" t="str">
        <f t="shared" si="8"/>
        <v>表示不可</v>
      </c>
      <c r="AG60" s="383" t="str">
        <f t="shared" si="9"/>
        <v>表示不可</v>
      </c>
      <c r="AH60" s="383" t="str">
        <f t="shared" si="10"/>
        <v>表示不可</v>
      </c>
    </row>
    <row r="61" spans="1:34" ht="15.75" customHeight="1">
      <c r="A61" s="2">
        <v>9</v>
      </c>
      <c r="B61" s="234" t="str">
        <f t="shared" si="3"/>
        <v/>
      </c>
      <c r="C61" s="421" t="str">
        <f>IF($C$28=TRUE,(Ⅴ１!B15),"表示不可")</f>
        <v>表示不可</v>
      </c>
      <c r="D61" s="420" t="str">
        <f>IF($C$28=TRUE,(Ⅴ１!C15),"表示不可")</f>
        <v>表示不可</v>
      </c>
      <c r="E61" s="208" t="str">
        <f>IF($C$28=TRUE,(Ⅴ１!D15),"表示不可")</f>
        <v>表示不可</v>
      </c>
      <c r="F61" s="194" t="str">
        <f>IF($C$28=TRUE,(Ⅴ１!E15),"表示不可")</f>
        <v>表示不可</v>
      </c>
      <c r="G61" s="420" t="str">
        <f>IF($C$28=TRUE,(Ⅴ１!G15),"表示不可")</f>
        <v>表示不可</v>
      </c>
      <c r="H61" s="154" t="str">
        <f t="shared" si="4"/>
        <v>表示不可</v>
      </c>
      <c r="I61" s="412" t="str">
        <f>IF(C61="表示不可","",IF(Ⅴ１!C15="","",Ⅴ１!C15))</f>
        <v/>
      </c>
      <c r="J61" s="673" t="str">
        <f>IF($C$28=TRUE,(Ⅴ１!I15),"表示不可")</f>
        <v>表示不可</v>
      </c>
      <c r="K61" s="674" t="str">
        <f>IF($C$28=TRUE,(Ⅴ１!J15),"表示不可")</f>
        <v>表示不可</v>
      </c>
      <c r="L61" s="673" t="str">
        <f>IF($C$28=TRUE,(Ⅴ１!K15),"表示不可")</f>
        <v>表示不可</v>
      </c>
      <c r="M61" s="675" t="str">
        <f>IF($C$28=TRUE,(Ⅴ１!L15),"表示不可")</f>
        <v>表示不可</v>
      </c>
      <c r="N61" s="676" t="str">
        <f>IF($C$28=TRUE,(Ⅴ１!M15),"表示不可")</f>
        <v>表示不可</v>
      </c>
      <c r="O61" s="675" t="str">
        <f>IF($C$28=TRUE,(Ⅴ１!N15),"表示不可")</f>
        <v>表示不可</v>
      </c>
      <c r="S61" s="14"/>
      <c r="AC61" s="383" t="str">
        <f t="shared" ref="AC61:AC92" si="11">IF(B61="","",B61)</f>
        <v/>
      </c>
      <c r="AD61" s="383" t="str">
        <f t="shared" ref="AD61:AD92" si="12">IF(C61="","",C61)</f>
        <v>表示不可</v>
      </c>
      <c r="AE61" s="383" t="str">
        <f t="shared" si="7"/>
        <v>表示不可</v>
      </c>
      <c r="AF61" s="383" t="str">
        <f t="shared" ref="AF61:AF92" si="13">IF(D61="","",D61)</f>
        <v>表示不可</v>
      </c>
      <c r="AG61" s="383" t="str">
        <f t="shared" ref="AG61:AG92" si="14">IF(E61="","",E61)</f>
        <v>表示不可</v>
      </c>
      <c r="AH61" s="383" t="str">
        <f t="shared" ref="AH61:AH92" si="15">IF(F61="","",F61)</f>
        <v>表示不可</v>
      </c>
    </row>
    <row r="62" spans="1:34" ht="15.75" customHeight="1" thickBot="1">
      <c r="A62" s="2">
        <v>10</v>
      </c>
      <c r="B62" s="238" t="str">
        <f t="shared" si="3"/>
        <v/>
      </c>
      <c r="C62" s="426" t="str">
        <f>IF($C$28=TRUE,(Ⅴ１!B16),"表示不可")</f>
        <v>表示不可</v>
      </c>
      <c r="D62" s="427" t="str">
        <f>IF($C$28=TRUE,(Ⅴ１!C16),"表示不可")</f>
        <v>表示不可</v>
      </c>
      <c r="E62" s="239" t="str">
        <f>IF($C$28=TRUE,(Ⅴ１!D16),"表示不可")</f>
        <v>表示不可</v>
      </c>
      <c r="F62" s="202" t="str">
        <f>IF($C$28=TRUE,(Ⅴ１!E16),"表示不可")</f>
        <v>表示不可</v>
      </c>
      <c r="G62" s="427" t="str">
        <f>IF($C$28=TRUE,(Ⅴ１!G16),"表示不可")</f>
        <v>表示不可</v>
      </c>
      <c r="H62" s="170" t="str">
        <f t="shared" si="4"/>
        <v>表示不可</v>
      </c>
      <c r="I62" s="412" t="str">
        <f>IF(C62="表示不可","",IF(Ⅴ１!C16="","",Ⅴ１!C16))</f>
        <v/>
      </c>
      <c r="J62" s="673" t="str">
        <f>IF($C$28=TRUE,(Ⅴ１!I16),"表示不可")</f>
        <v>表示不可</v>
      </c>
      <c r="K62" s="674" t="str">
        <f>IF($C$28=TRUE,(Ⅴ１!J16),"表示不可")</f>
        <v>表示不可</v>
      </c>
      <c r="L62" s="673" t="str">
        <f>IF($C$28=TRUE,(Ⅴ１!K16),"表示不可")</f>
        <v>表示不可</v>
      </c>
      <c r="M62" s="675" t="str">
        <f>IF($C$28=TRUE,(Ⅴ１!L16),"表示不可")</f>
        <v>表示不可</v>
      </c>
      <c r="N62" s="676" t="str">
        <f>IF($C$28=TRUE,(Ⅴ１!M16),"表示不可")</f>
        <v>表示不可</v>
      </c>
      <c r="O62" s="675" t="str">
        <f>IF($C$28=TRUE,(Ⅴ１!N16),"表示不可")</f>
        <v>表示不可</v>
      </c>
      <c r="S62" s="14"/>
      <c r="AC62" s="383" t="str">
        <f t="shared" si="11"/>
        <v/>
      </c>
      <c r="AD62" s="383" t="str">
        <f t="shared" si="12"/>
        <v>表示不可</v>
      </c>
      <c r="AE62" s="383" t="str">
        <f t="shared" si="7"/>
        <v>表示不可</v>
      </c>
      <c r="AF62" s="383" t="str">
        <f t="shared" si="13"/>
        <v>表示不可</v>
      </c>
      <c r="AG62" s="383" t="str">
        <f t="shared" si="14"/>
        <v>表示不可</v>
      </c>
      <c r="AH62" s="383" t="str">
        <f t="shared" si="15"/>
        <v>表示不可</v>
      </c>
    </row>
    <row r="63" spans="1:34" ht="15.75" customHeight="1">
      <c r="A63" s="2">
        <v>11</v>
      </c>
      <c r="B63" s="234" t="str">
        <f t="shared" si="3"/>
        <v/>
      </c>
      <c r="C63" s="421" t="str">
        <f>IF($C$28=TRUE,(Ⅴ１!B17),"表示不可")</f>
        <v>表示不可</v>
      </c>
      <c r="D63" s="420" t="str">
        <f>IF($C$28=TRUE,(Ⅴ１!C17),"表示不可")</f>
        <v>表示不可</v>
      </c>
      <c r="E63" s="208" t="str">
        <f>IF($C$28=TRUE,(Ⅴ１!D17),"表示不可")</f>
        <v>表示不可</v>
      </c>
      <c r="F63" s="208" t="str">
        <f>IF($C$28=TRUE,(Ⅴ１!E17),"表示不可")</f>
        <v>表示不可</v>
      </c>
      <c r="G63" s="420" t="str">
        <f>IF($C$28=TRUE,(Ⅴ１!G17),"表示不可")</f>
        <v>表示不可</v>
      </c>
      <c r="H63" s="154" t="str">
        <f t="shared" si="4"/>
        <v>表示不可</v>
      </c>
      <c r="I63" s="412" t="str">
        <f>IF(C63="表示不可","",IF(Ⅴ１!C17="","",Ⅴ１!C17))</f>
        <v/>
      </c>
      <c r="J63" s="673" t="str">
        <f>IF($C$28=TRUE,(Ⅴ１!I17),"表示不可")</f>
        <v>表示不可</v>
      </c>
      <c r="K63" s="674" t="str">
        <f>IF($C$28=TRUE,(Ⅴ１!J17),"表示不可")</f>
        <v>表示不可</v>
      </c>
      <c r="L63" s="673" t="str">
        <f>IF($C$28=TRUE,(Ⅴ１!K17),"表示不可")</f>
        <v>表示不可</v>
      </c>
      <c r="M63" s="675" t="str">
        <f>IF($C$28=TRUE,(Ⅴ１!L17),"表示不可")</f>
        <v>表示不可</v>
      </c>
      <c r="N63" s="676" t="str">
        <f>IF($C$28=TRUE,(Ⅴ１!M17),"表示不可")</f>
        <v>表示不可</v>
      </c>
      <c r="O63" s="675" t="str">
        <f>IF($C$28=TRUE,(Ⅴ１!N17),"表示不可")</f>
        <v>表示不可</v>
      </c>
      <c r="S63" s="14"/>
      <c r="AC63" s="383" t="str">
        <f t="shared" si="11"/>
        <v/>
      </c>
      <c r="AD63" s="383" t="str">
        <f t="shared" si="12"/>
        <v>表示不可</v>
      </c>
      <c r="AE63" s="383" t="str">
        <f t="shared" si="7"/>
        <v>表示不可</v>
      </c>
      <c r="AF63" s="383" t="str">
        <f t="shared" si="13"/>
        <v>表示不可</v>
      </c>
      <c r="AG63" s="383" t="str">
        <f t="shared" si="14"/>
        <v>表示不可</v>
      </c>
      <c r="AH63" s="383" t="str">
        <f t="shared" si="15"/>
        <v>表示不可</v>
      </c>
    </row>
    <row r="64" spans="1:34" ht="15.75" customHeight="1">
      <c r="A64" s="2">
        <v>12</v>
      </c>
      <c r="B64" s="234" t="str">
        <f t="shared" si="3"/>
        <v/>
      </c>
      <c r="C64" s="421" t="str">
        <f>IF($C$28=TRUE,(Ⅴ１!B18),"表示不可")</f>
        <v>表示不可</v>
      </c>
      <c r="D64" s="420" t="str">
        <f>IF($C$28=TRUE,(Ⅴ１!C18),"表示不可")</f>
        <v>表示不可</v>
      </c>
      <c r="E64" s="208" t="str">
        <f>IF($C$28=TRUE,(Ⅴ１!D18),"表示不可")</f>
        <v>表示不可</v>
      </c>
      <c r="F64" s="194" t="str">
        <f>IF($C$28=TRUE,(Ⅴ１!E18),"表示不可")</f>
        <v>表示不可</v>
      </c>
      <c r="G64" s="420" t="str">
        <f>IF($C$28=TRUE,(Ⅴ１!G18),"表示不可")</f>
        <v>表示不可</v>
      </c>
      <c r="H64" s="154" t="str">
        <f t="shared" si="4"/>
        <v>表示不可</v>
      </c>
      <c r="I64" s="412" t="str">
        <f>IF(C64="表示不可","",IF(Ⅴ１!C18="","",Ⅴ１!C18))</f>
        <v/>
      </c>
      <c r="J64" s="673" t="str">
        <f>IF($C$28=TRUE,(Ⅴ１!I18),"表示不可")</f>
        <v>表示不可</v>
      </c>
      <c r="K64" s="674" t="str">
        <f>IF($C$28=TRUE,(Ⅴ１!J18),"表示不可")</f>
        <v>表示不可</v>
      </c>
      <c r="L64" s="673" t="str">
        <f>IF($C$28=TRUE,(Ⅴ１!K18),"表示不可")</f>
        <v>表示不可</v>
      </c>
      <c r="M64" s="675" t="str">
        <f>IF($C$28=TRUE,(Ⅴ１!L18),"表示不可")</f>
        <v>表示不可</v>
      </c>
      <c r="N64" s="676" t="str">
        <f>IF($C$28=TRUE,(Ⅴ１!M18),"表示不可")</f>
        <v>表示不可</v>
      </c>
      <c r="O64" s="675" t="str">
        <f>IF($C$28=TRUE,(Ⅴ１!N18),"表示不可")</f>
        <v>表示不可</v>
      </c>
      <c r="R64" s="156"/>
      <c r="S64" s="14"/>
      <c r="AC64" s="383" t="str">
        <f t="shared" si="11"/>
        <v/>
      </c>
      <c r="AD64" s="383" t="str">
        <f t="shared" si="12"/>
        <v>表示不可</v>
      </c>
      <c r="AE64" s="383" t="str">
        <f t="shared" si="7"/>
        <v>表示不可</v>
      </c>
      <c r="AF64" s="383" t="str">
        <f t="shared" si="13"/>
        <v>表示不可</v>
      </c>
      <c r="AG64" s="383" t="str">
        <f t="shared" si="14"/>
        <v>表示不可</v>
      </c>
      <c r="AH64" s="383" t="str">
        <f t="shared" si="15"/>
        <v>表示不可</v>
      </c>
    </row>
    <row r="65" spans="1:34" ht="15.75" customHeight="1">
      <c r="A65" s="2">
        <v>13</v>
      </c>
      <c r="B65" s="234" t="str">
        <f t="shared" si="3"/>
        <v/>
      </c>
      <c r="C65" s="421" t="str">
        <f>IF($C$28=TRUE,(Ⅴ１!B19),"表示不可")</f>
        <v>表示不可</v>
      </c>
      <c r="D65" s="420" t="str">
        <f>IF($C$28=TRUE,(Ⅴ１!C19),"表示不可")</f>
        <v>表示不可</v>
      </c>
      <c r="E65" s="208" t="str">
        <f>IF($C$28=TRUE,(Ⅴ１!D19),"表示不可")</f>
        <v>表示不可</v>
      </c>
      <c r="F65" s="194" t="str">
        <f>IF($C$28=TRUE,(Ⅴ１!E19),"表示不可")</f>
        <v>表示不可</v>
      </c>
      <c r="G65" s="420" t="str">
        <f>IF($C$28=TRUE,(Ⅴ１!G19),"表示不可")</f>
        <v>表示不可</v>
      </c>
      <c r="H65" s="154" t="str">
        <f t="shared" si="4"/>
        <v>表示不可</v>
      </c>
      <c r="I65" s="412" t="str">
        <f>IF(C65="表示不可","",IF(Ⅴ１!C19="","",Ⅴ１!C19))</f>
        <v/>
      </c>
      <c r="J65" s="673" t="str">
        <f>IF($C$28=TRUE,(Ⅴ１!I19),"表示不可")</f>
        <v>表示不可</v>
      </c>
      <c r="K65" s="674" t="str">
        <f>IF($C$28=TRUE,(Ⅴ１!J19),"表示不可")</f>
        <v>表示不可</v>
      </c>
      <c r="L65" s="673" t="str">
        <f>IF($C$28=TRUE,(Ⅴ１!K19),"表示不可")</f>
        <v>表示不可</v>
      </c>
      <c r="M65" s="675" t="str">
        <f>IF($C$28=TRUE,(Ⅴ１!L19),"表示不可")</f>
        <v>表示不可</v>
      </c>
      <c r="N65" s="676" t="str">
        <f>IF($C$28=TRUE,(Ⅴ１!M19),"表示不可")</f>
        <v>表示不可</v>
      </c>
      <c r="O65" s="675" t="str">
        <f>IF($C$28=TRUE,(Ⅴ１!N19),"表示不可")</f>
        <v>表示不可</v>
      </c>
      <c r="S65" s="14"/>
      <c r="AC65" s="383" t="str">
        <f t="shared" si="11"/>
        <v/>
      </c>
      <c r="AD65" s="383" t="str">
        <f t="shared" si="12"/>
        <v>表示不可</v>
      </c>
      <c r="AE65" s="383" t="str">
        <f t="shared" si="7"/>
        <v>表示不可</v>
      </c>
      <c r="AF65" s="383" t="str">
        <f t="shared" si="13"/>
        <v>表示不可</v>
      </c>
      <c r="AG65" s="383" t="str">
        <f t="shared" si="14"/>
        <v>表示不可</v>
      </c>
      <c r="AH65" s="383" t="str">
        <f t="shared" si="15"/>
        <v>表示不可</v>
      </c>
    </row>
    <row r="66" spans="1:34" ht="15.75" customHeight="1">
      <c r="A66" s="2">
        <v>14</v>
      </c>
      <c r="B66" s="234" t="str">
        <f t="shared" si="3"/>
        <v/>
      </c>
      <c r="C66" s="421" t="str">
        <f>IF($C$28=TRUE,(Ⅴ１!B20),"表示不可")</f>
        <v>表示不可</v>
      </c>
      <c r="D66" s="420" t="str">
        <f>IF($C$28=TRUE,(Ⅴ１!C20),"表示不可")</f>
        <v>表示不可</v>
      </c>
      <c r="E66" s="208" t="str">
        <f>IF($C$28=TRUE,(Ⅴ１!D20),"表示不可")</f>
        <v>表示不可</v>
      </c>
      <c r="F66" s="194" t="str">
        <f>IF($C$28=TRUE,(Ⅴ１!E20),"表示不可")</f>
        <v>表示不可</v>
      </c>
      <c r="G66" s="420" t="str">
        <f>IF($C$28=TRUE,(Ⅴ１!G20),"表示不可")</f>
        <v>表示不可</v>
      </c>
      <c r="H66" s="154" t="str">
        <f t="shared" si="4"/>
        <v>表示不可</v>
      </c>
      <c r="I66" s="412" t="str">
        <f>IF(C66="表示不可","",IF(Ⅴ１!C20="","",Ⅴ１!C20))</f>
        <v/>
      </c>
      <c r="J66" s="673" t="str">
        <f>IF($C$28=TRUE,(Ⅴ１!I20),"表示不可")</f>
        <v>表示不可</v>
      </c>
      <c r="K66" s="674" t="str">
        <f>IF($C$28=TRUE,(Ⅴ１!J20),"表示不可")</f>
        <v>表示不可</v>
      </c>
      <c r="L66" s="673" t="str">
        <f>IF($C$28=TRUE,(Ⅴ１!K20),"表示不可")</f>
        <v>表示不可</v>
      </c>
      <c r="M66" s="675" t="str">
        <f>IF($C$28=TRUE,(Ⅴ１!L20),"表示不可")</f>
        <v>表示不可</v>
      </c>
      <c r="N66" s="676" t="str">
        <f>IF($C$28=TRUE,(Ⅴ１!M20),"表示不可")</f>
        <v>表示不可</v>
      </c>
      <c r="O66" s="675" t="str">
        <f>IF($C$28=TRUE,(Ⅴ１!N20),"表示不可")</f>
        <v>表示不可</v>
      </c>
      <c r="S66" s="14"/>
      <c r="AC66" s="383" t="str">
        <f t="shared" si="11"/>
        <v/>
      </c>
      <c r="AD66" s="383" t="str">
        <f t="shared" si="12"/>
        <v>表示不可</v>
      </c>
      <c r="AE66" s="383" t="str">
        <f t="shared" si="7"/>
        <v>表示不可</v>
      </c>
      <c r="AF66" s="383" t="str">
        <f t="shared" si="13"/>
        <v>表示不可</v>
      </c>
      <c r="AG66" s="383" t="str">
        <f t="shared" si="14"/>
        <v>表示不可</v>
      </c>
      <c r="AH66" s="383" t="str">
        <f t="shared" si="15"/>
        <v>表示不可</v>
      </c>
    </row>
    <row r="67" spans="1:34" ht="15.75" customHeight="1" thickBot="1">
      <c r="A67" s="2">
        <v>15</v>
      </c>
      <c r="B67" s="235" t="str">
        <f t="shared" si="3"/>
        <v/>
      </c>
      <c r="C67" s="422" t="str">
        <f>IF($C$28=TRUE,(Ⅴ１!B21),"表示不可")</f>
        <v>表示不可</v>
      </c>
      <c r="D67" s="423" t="str">
        <f>IF($C$28=TRUE,(Ⅴ１!C21),"表示不可")</f>
        <v>表示不可</v>
      </c>
      <c r="E67" s="236" t="str">
        <f>IF($C$28=TRUE,(Ⅴ１!D21),"表示不可")</f>
        <v>表示不可</v>
      </c>
      <c r="F67" s="214" t="str">
        <f>IF($C$28=TRUE,(Ⅴ１!E21),"表示不可")</f>
        <v>表示不可</v>
      </c>
      <c r="G67" s="423" t="str">
        <f>IF($C$28=TRUE,(Ⅴ１!G21),"表示不可")</f>
        <v>表示不可</v>
      </c>
      <c r="H67" s="160" t="str">
        <f t="shared" si="4"/>
        <v>表示不可</v>
      </c>
      <c r="I67" s="412" t="str">
        <f>IF(C67="表示不可","",IF(Ⅴ１!C21="","",Ⅴ１!C21))</f>
        <v/>
      </c>
      <c r="J67" s="673" t="str">
        <f>IF($C$28=TRUE,(Ⅴ１!I21),"表示不可")</f>
        <v>表示不可</v>
      </c>
      <c r="K67" s="674" t="str">
        <f>IF($C$28=TRUE,(Ⅴ１!J21),"表示不可")</f>
        <v>表示不可</v>
      </c>
      <c r="L67" s="673" t="str">
        <f>IF($C$28=TRUE,(Ⅴ１!K21),"表示不可")</f>
        <v>表示不可</v>
      </c>
      <c r="M67" s="675" t="str">
        <f>IF($C$28=TRUE,(Ⅴ１!L21),"表示不可")</f>
        <v>表示不可</v>
      </c>
      <c r="N67" s="676" t="str">
        <f>IF($C$28=TRUE,(Ⅴ１!M21),"表示不可")</f>
        <v>表示不可</v>
      </c>
      <c r="O67" s="675" t="str">
        <f>IF($C$28=TRUE,(Ⅴ１!N21),"表示不可")</f>
        <v>表示不可</v>
      </c>
      <c r="S67" s="14"/>
      <c r="AC67" s="383" t="str">
        <f t="shared" si="11"/>
        <v/>
      </c>
      <c r="AD67" s="383" t="str">
        <f t="shared" si="12"/>
        <v>表示不可</v>
      </c>
      <c r="AE67" s="383" t="str">
        <f t="shared" si="7"/>
        <v>表示不可</v>
      </c>
      <c r="AF67" s="383" t="str">
        <f t="shared" si="13"/>
        <v>表示不可</v>
      </c>
      <c r="AG67" s="383" t="str">
        <f t="shared" si="14"/>
        <v>表示不可</v>
      </c>
      <c r="AH67" s="383" t="str">
        <f t="shared" si="15"/>
        <v>表示不可</v>
      </c>
    </row>
    <row r="68" spans="1:34" ht="15.75" customHeight="1">
      <c r="A68" s="2">
        <v>16</v>
      </c>
      <c r="B68" s="237" t="str">
        <f t="shared" si="3"/>
        <v/>
      </c>
      <c r="C68" s="424" t="str">
        <f>IF($C$28=TRUE,(Ⅴ１!B22),"表示不可")</f>
        <v>表示不可</v>
      </c>
      <c r="D68" s="425" t="str">
        <f>IF($C$28=TRUE,(Ⅴ１!C22),"表示不可")</f>
        <v>表示不可</v>
      </c>
      <c r="E68" s="220" t="str">
        <f>IF($C$28=TRUE,(Ⅴ１!D22),"表示不可")</f>
        <v>表示不可</v>
      </c>
      <c r="F68" s="220" t="str">
        <f>IF($C$28=TRUE,(Ⅴ１!E22),"表示不可")</f>
        <v>表示不可</v>
      </c>
      <c r="G68" s="425" t="str">
        <f>IF($C$28=TRUE,(Ⅴ１!G22),"表示不可")</f>
        <v>表示不可</v>
      </c>
      <c r="H68" s="166" t="str">
        <f t="shared" si="4"/>
        <v>表示不可</v>
      </c>
      <c r="I68" s="412" t="str">
        <f>IF(C68="表示不可","",IF(Ⅴ１!C22="","",Ⅴ１!C22))</f>
        <v/>
      </c>
      <c r="J68" s="673" t="str">
        <f>IF($C$28=TRUE,(Ⅴ１!I22),"表示不可")</f>
        <v>表示不可</v>
      </c>
      <c r="K68" s="674" t="str">
        <f>IF($C$28=TRUE,(Ⅴ１!J22),"表示不可")</f>
        <v>表示不可</v>
      </c>
      <c r="L68" s="673" t="str">
        <f>IF($C$28=TRUE,(Ⅴ１!K22),"表示不可")</f>
        <v>表示不可</v>
      </c>
      <c r="M68" s="675" t="str">
        <f>IF($C$28=TRUE,(Ⅴ１!L22),"表示不可")</f>
        <v>表示不可</v>
      </c>
      <c r="N68" s="676" t="str">
        <f>IF($C$28=TRUE,(Ⅴ１!M22),"表示不可")</f>
        <v>表示不可</v>
      </c>
      <c r="O68" s="675" t="str">
        <f>IF($C$28=TRUE,(Ⅴ１!N22),"表示不可")</f>
        <v>表示不可</v>
      </c>
      <c r="S68" s="14"/>
      <c r="AC68" s="383" t="str">
        <f t="shared" si="11"/>
        <v/>
      </c>
      <c r="AD68" s="383" t="str">
        <f t="shared" si="12"/>
        <v>表示不可</v>
      </c>
      <c r="AE68" s="383" t="str">
        <f t="shared" si="7"/>
        <v>表示不可</v>
      </c>
      <c r="AF68" s="383" t="str">
        <f t="shared" si="13"/>
        <v>表示不可</v>
      </c>
      <c r="AG68" s="383" t="str">
        <f t="shared" si="14"/>
        <v>表示不可</v>
      </c>
      <c r="AH68" s="383" t="str">
        <f t="shared" si="15"/>
        <v>表示不可</v>
      </c>
    </row>
    <row r="69" spans="1:34" ht="15.75" customHeight="1">
      <c r="A69" s="2">
        <v>17</v>
      </c>
      <c r="B69" s="234" t="str">
        <f t="shared" si="3"/>
        <v/>
      </c>
      <c r="C69" s="421" t="str">
        <f>IF($C$28=TRUE,(Ⅴ１!B23),"表示不可")</f>
        <v>表示不可</v>
      </c>
      <c r="D69" s="420" t="str">
        <f>IF($C$28=TRUE,(Ⅴ１!C23),"表示不可")</f>
        <v>表示不可</v>
      </c>
      <c r="E69" s="208" t="str">
        <f>IF($C$28=TRUE,(Ⅴ１!D23),"表示不可")</f>
        <v>表示不可</v>
      </c>
      <c r="F69" s="194" t="str">
        <f>IF($C$28=TRUE,(Ⅴ１!E23),"表示不可")</f>
        <v>表示不可</v>
      </c>
      <c r="G69" s="420" t="str">
        <f>IF($C$28=TRUE,(Ⅴ１!G23),"表示不可")</f>
        <v>表示不可</v>
      </c>
      <c r="H69" s="154" t="str">
        <f t="shared" si="4"/>
        <v>表示不可</v>
      </c>
      <c r="I69" s="412" t="str">
        <f>IF(C69="表示不可","",IF(Ⅴ１!C23="","",Ⅴ１!C23))</f>
        <v/>
      </c>
      <c r="J69" s="673" t="str">
        <f>IF($C$28=TRUE,(Ⅴ１!I23),"表示不可")</f>
        <v>表示不可</v>
      </c>
      <c r="K69" s="674" t="str">
        <f>IF($C$28=TRUE,(Ⅴ１!J23),"表示不可")</f>
        <v>表示不可</v>
      </c>
      <c r="L69" s="673" t="str">
        <f>IF($C$28=TRUE,(Ⅴ１!K23),"表示不可")</f>
        <v>表示不可</v>
      </c>
      <c r="M69" s="675" t="str">
        <f>IF($C$28=TRUE,(Ⅴ１!L23),"表示不可")</f>
        <v>表示不可</v>
      </c>
      <c r="N69" s="676" t="str">
        <f>IF($C$28=TRUE,(Ⅴ１!M23),"表示不可")</f>
        <v>表示不可</v>
      </c>
      <c r="O69" s="675" t="str">
        <f>IF($C$28=TRUE,(Ⅴ１!N23),"表示不可")</f>
        <v>表示不可</v>
      </c>
      <c r="S69" s="14"/>
      <c r="AC69" s="383" t="str">
        <f t="shared" si="11"/>
        <v/>
      </c>
      <c r="AD69" s="383" t="str">
        <f t="shared" si="12"/>
        <v>表示不可</v>
      </c>
      <c r="AE69" s="383" t="str">
        <f t="shared" si="7"/>
        <v>表示不可</v>
      </c>
      <c r="AF69" s="383" t="str">
        <f t="shared" si="13"/>
        <v>表示不可</v>
      </c>
      <c r="AG69" s="383" t="str">
        <f t="shared" si="14"/>
        <v>表示不可</v>
      </c>
      <c r="AH69" s="383" t="str">
        <f t="shared" si="15"/>
        <v>表示不可</v>
      </c>
    </row>
    <row r="70" spans="1:34" ht="15.75" customHeight="1">
      <c r="A70" s="2">
        <v>18</v>
      </c>
      <c r="B70" s="234" t="str">
        <f t="shared" si="3"/>
        <v/>
      </c>
      <c r="C70" s="421" t="str">
        <f>IF($C$28=TRUE,(Ⅴ１!B24),"表示不可")</f>
        <v>表示不可</v>
      </c>
      <c r="D70" s="420" t="str">
        <f>IF($C$28=TRUE,(Ⅴ１!C24),"表示不可")</f>
        <v>表示不可</v>
      </c>
      <c r="E70" s="208" t="str">
        <f>IF($C$28=TRUE,(Ⅴ１!D24),"表示不可")</f>
        <v>表示不可</v>
      </c>
      <c r="F70" s="194" t="str">
        <f>IF($C$28=TRUE,(Ⅴ１!E24),"表示不可")</f>
        <v>表示不可</v>
      </c>
      <c r="G70" s="420" t="str">
        <f>IF($C$28=TRUE,(Ⅴ１!G24),"表示不可")</f>
        <v>表示不可</v>
      </c>
      <c r="H70" s="154" t="str">
        <f t="shared" si="4"/>
        <v>表示不可</v>
      </c>
      <c r="I70" s="412" t="str">
        <f>IF(C70="表示不可","",IF(Ⅴ１!C24="","",Ⅴ１!C24))</f>
        <v/>
      </c>
      <c r="J70" s="673" t="str">
        <f>IF($C$28=TRUE,(Ⅴ１!I24),"表示不可")</f>
        <v>表示不可</v>
      </c>
      <c r="K70" s="674" t="str">
        <f>IF($C$28=TRUE,(Ⅴ１!J24),"表示不可")</f>
        <v>表示不可</v>
      </c>
      <c r="L70" s="673" t="str">
        <f>IF($C$28=TRUE,(Ⅴ１!K24),"表示不可")</f>
        <v>表示不可</v>
      </c>
      <c r="M70" s="675" t="str">
        <f>IF($C$28=TRUE,(Ⅴ１!L24),"表示不可")</f>
        <v>表示不可</v>
      </c>
      <c r="N70" s="676" t="str">
        <f>IF($C$28=TRUE,(Ⅴ１!M24),"表示不可")</f>
        <v>表示不可</v>
      </c>
      <c r="O70" s="675" t="str">
        <f>IF($C$28=TRUE,(Ⅴ１!N24),"表示不可")</f>
        <v>表示不可</v>
      </c>
      <c r="S70" s="14"/>
      <c r="AC70" s="383" t="str">
        <f t="shared" si="11"/>
        <v/>
      </c>
      <c r="AD70" s="383" t="str">
        <f t="shared" si="12"/>
        <v>表示不可</v>
      </c>
      <c r="AE70" s="383" t="str">
        <f t="shared" si="7"/>
        <v>表示不可</v>
      </c>
      <c r="AF70" s="383" t="str">
        <f t="shared" si="13"/>
        <v>表示不可</v>
      </c>
      <c r="AG70" s="383" t="str">
        <f t="shared" si="14"/>
        <v>表示不可</v>
      </c>
      <c r="AH70" s="383" t="str">
        <f t="shared" si="15"/>
        <v>表示不可</v>
      </c>
    </row>
    <row r="71" spans="1:34" ht="15.75" customHeight="1">
      <c r="A71" s="2">
        <v>19</v>
      </c>
      <c r="B71" s="234" t="str">
        <f t="shared" si="3"/>
        <v/>
      </c>
      <c r="C71" s="421" t="str">
        <f>IF($C$28=TRUE,(Ⅴ１!B25),"表示不可")</f>
        <v>表示不可</v>
      </c>
      <c r="D71" s="420" t="str">
        <f>IF($C$28=TRUE,(Ⅴ１!C25),"表示不可")</f>
        <v>表示不可</v>
      </c>
      <c r="E71" s="208" t="str">
        <f>IF($C$28=TRUE,(Ⅴ１!D25),"表示不可")</f>
        <v>表示不可</v>
      </c>
      <c r="F71" s="194" t="str">
        <f>IF($C$28=TRUE,(Ⅴ１!E25),"表示不可")</f>
        <v>表示不可</v>
      </c>
      <c r="G71" s="420" t="str">
        <f>IF($C$28=TRUE,(Ⅴ１!G25),"表示不可")</f>
        <v>表示不可</v>
      </c>
      <c r="H71" s="154" t="str">
        <f t="shared" si="4"/>
        <v>表示不可</v>
      </c>
      <c r="I71" s="412" t="str">
        <f>IF(C71="表示不可","",IF(Ⅴ１!C25="","",Ⅴ１!C25))</f>
        <v/>
      </c>
      <c r="J71" s="673" t="str">
        <f>IF($C$28=TRUE,(Ⅴ１!I25),"表示不可")</f>
        <v>表示不可</v>
      </c>
      <c r="K71" s="674" t="str">
        <f>IF($C$28=TRUE,(Ⅴ１!J25),"表示不可")</f>
        <v>表示不可</v>
      </c>
      <c r="L71" s="673" t="str">
        <f>IF($C$28=TRUE,(Ⅴ１!K25),"表示不可")</f>
        <v>表示不可</v>
      </c>
      <c r="M71" s="675" t="str">
        <f>IF($C$28=TRUE,(Ⅴ１!L25),"表示不可")</f>
        <v>表示不可</v>
      </c>
      <c r="N71" s="676" t="str">
        <f>IF($C$28=TRUE,(Ⅴ１!M25),"表示不可")</f>
        <v>表示不可</v>
      </c>
      <c r="O71" s="675" t="str">
        <f>IF($C$28=TRUE,(Ⅴ１!N25),"表示不可")</f>
        <v>表示不可</v>
      </c>
      <c r="S71" s="14"/>
      <c r="AC71" s="383" t="str">
        <f t="shared" si="11"/>
        <v/>
      </c>
      <c r="AD71" s="383" t="str">
        <f t="shared" si="12"/>
        <v>表示不可</v>
      </c>
      <c r="AE71" s="383" t="str">
        <f t="shared" si="7"/>
        <v>表示不可</v>
      </c>
      <c r="AF71" s="383" t="str">
        <f t="shared" si="13"/>
        <v>表示不可</v>
      </c>
      <c r="AG71" s="383" t="str">
        <f t="shared" si="14"/>
        <v>表示不可</v>
      </c>
      <c r="AH71" s="383" t="str">
        <f t="shared" si="15"/>
        <v>表示不可</v>
      </c>
    </row>
    <row r="72" spans="1:34" ht="15.75" customHeight="1" thickBot="1">
      <c r="A72" s="2">
        <v>20</v>
      </c>
      <c r="B72" s="238" t="str">
        <f t="shared" si="3"/>
        <v/>
      </c>
      <c r="C72" s="426" t="str">
        <f>IF($C$28=TRUE,(Ⅴ１!B26),"表示不可")</f>
        <v>表示不可</v>
      </c>
      <c r="D72" s="427" t="str">
        <f>IF($C$28=TRUE,(Ⅴ１!C26),"表示不可")</f>
        <v>表示不可</v>
      </c>
      <c r="E72" s="239" t="str">
        <f>IF($C$28=TRUE,(Ⅴ１!D26),"表示不可")</f>
        <v>表示不可</v>
      </c>
      <c r="F72" s="202" t="str">
        <f>IF($C$28=TRUE,(Ⅴ１!E26),"表示不可")</f>
        <v>表示不可</v>
      </c>
      <c r="G72" s="427" t="str">
        <f>IF($C$28=TRUE,(Ⅴ１!G26),"表示不可")</f>
        <v>表示不可</v>
      </c>
      <c r="H72" s="170" t="str">
        <f t="shared" si="4"/>
        <v>表示不可</v>
      </c>
      <c r="I72" s="412" t="str">
        <f>IF(C72="表示不可","",IF(Ⅴ１!C26="","",Ⅴ１!C26))</f>
        <v/>
      </c>
      <c r="J72" s="673" t="str">
        <f>IF($C$28=TRUE,(Ⅴ１!I26),"表示不可")</f>
        <v>表示不可</v>
      </c>
      <c r="K72" s="674" t="str">
        <f>IF($C$28=TRUE,(Ⅴ１!J26),"表示不可")</f>
        <v>表示不可</v>
      </c>
      <c r="L72" s="673" t="str">
        <f>IF($C$28=TRUE,(Ⅴ１!K26),"表示不可")</f>
        <v>表示不可</v>
      </c>
      <c r="M72" s="675" t="str">
        <f>IF($C$28=TRUE,(Ⅴ１!L26),"表示不可")</f>
        <v>表示不可</v>
      </c>
      <c r="N72" s="676" t="str">
        <f>IF($C$28=TRUE,(Ⅴ１!M26),"表示不可")</f>
        <v>表示不可</v>
      </c>
      <c r="O72" s="675" t="str">
        <f>IF($C$28=TRUE,(Ⅴ１!N26),"表示不可")</f>
        <v>表示不可</v>
      </c>
      <c r="S72" s="14"/>
      <c r="AC72" s="383" t="str">
        <f t="shared" si="11"/>
        <v/>
      </c>
      <c r="AD72" s="383" t="str">
        <f t="shared" si="12"/>
        <v>表示不可</v>
      </c>
      <c r="AE72" s="383" t="str">
        <f t="shared" si="7"/>
        <v>表示不可</v>
      </c>
      <c r="AF72" s="383" t="str">
        <f t="shared" si="13"/>
        <v>表示不可</v>
      </c>
      <c r="AG72" s="383" t="str">
        <f t="shared" si="14"/>
        <v>表示不可</v>
      </c>
      <c r="AH72" s="383" t="str">
        <f t="shared" si="15"/>
        <v>表示不可</v>
      </c>
    </row>
    <row r="73" spans="1:34" ht="15.75" customHeight="1">
      <c r="A73" s="2">
        <v>21</v>
      </c>
      <c r="B73" s="240" t="str">
        <f>IF($C$4="", "",$C$4)</f>
        <v/>
      </c>
      <c r="C73" s="421" t="str">
        <f>IF($C$28=TRUE,(Ⅴ１!B27),"表示不可")</f>
        <v>表示不可</v>
      </c>
      <c r="D73" s="420" t="str">
        <f>IF($C$28=TRUE,(Ⅴ１!C27),"表示不可")</f>
        <v>表示不可</v>
      </c>
      <c r="E73" s="220" t="str">
        <f>IF($C$28=TRUE,(Ⅴ１!D27),"表示不可")</f>
        <v>表示不可</v>
      </c>
      <c r="F73" s="220" t="str">
        <f>IF($C$28=TRUE,(Ⅴ１!E27),"表示不可")</f>
        <v>表示不可</v>
      </c>
      <c r="G73" s="425" t="str">
        <f>IF($C$28=TRUE,(Ⅴ１!G27),"表示不可")</f>
        <v>表示不可</v>
      </c>
      <c r="H73" s="172" t="str">
        <f t="shared" si="4"/>
        <v>表示不可</v>
      </c>
      <c r="I73" s="412" t="str">
        <f>IF(C73="表示不可","",IF(Ⅴ１!C27="","",Ⅴ１!C27))</f>
        <v/>
      </c>
      <c r="J73" s="673" t="str">
        <f>IF($C$28=TRUE,(Ⅴ１!I27),"表示不可")</f>
        <v>表示不可</v>
      </c>
      <c r="K73" s="674" t="str">
        <f>IF($C$28=TRUE,(Ⅴ１!J27),"表示不可")</f>
        <v>表示不可</v>
      </c>
      <c r="L73" s="673" t="str">
        <f>IF($C$28=TRUE,(Ⅴ１!K27),"表示不可")</f>
        <v>表示不可</v>
      </c>
      <c r="M73" s="675" t="str">
        <f>IF($C$28=TRUE,(Ⅴ１!L27),"表示不可")</f>
        <v>表示不可</v>
      </c>
      <c r="N73" s="676" t="str">
        <f>IF($C$28=TRUE,(Ⅴ１!M27),"表示不可")</f>
        <v>表示不可</v>
      </c>
      <c r="O73" s="675" t="str">
        <f>IF($C$28=TRUE,(Ⅴ１!N27),"表示不可")</f>
        <v>表示不可</v>
      </c>
      <c r="AC73" s="383" t="str">
        <f t="shared" si="11"/>
        <v/>
      </c>
      <c r="AD73" s="383" t="str">
        <f t="shared" si="12"/>
        <v>表示不可</v>
      </c>
      <c r="AE73" s="383" t="str">
        <f t="shared" si="7"/>
        <v>表示不可</v>
      </c>
      <c r="AF73" s="383" t="str">
        <f t="shared" si="13"/>
        <v>表示不可</v>
      </c>
      <c r="AG73" s="383" t="str">
        <f t="shared" si="14"/>
        <v>表示不可</v>
      </c>
      <c r="AH73" s="383" t="str">
        <f t="shared" si="15"/>
        <v>表示不可</v>
      </c>
    </row>
    <row r="74" spans="1:34" ht="15.75" customHeight="1">
      <c r="A74" s="2">
        <v>22</v>
      </c>
      <c r="B74" s="240" t="str">
        <f t="shared" ref="B74:B92" si="16">IF($C$4="", "",$C$4)</f>
        <v/>
      </c>
      <c r="C74" s="421" t="str">
        <f>IF($C$28=TRUE,(Ⅴ１!B28),"表示不可")</f>
        <v>表示不可</v>
      </c>
      <c r="D74" s="420" t="str">
        <f>IF($C$28=TRUE,(Ⅴ１!C28),"表示不可")</f>
        <v>表示不可</v>
      </c>
      <c r="E74" s="208" t="str">
        <f>IF($C$28=TRUE,(Ⅴ１!D28),"表示不可")</f>
        <v>表示不可</v>
      </c>
      <c r="F74" s="194" t="str">
        <f>IF($C$28=TRUE,(Ⅴ１!E28),"表示不可")</f>
        <v>表示不可</v>
      </c>
      <c r="G74" s="420" t="str">
        <f>IF($C$28=TRUE,(Ⅴ１!G28),"表示不可")</f>
        <v>表示不可</v>
      </c>
      <c r="H74" s="172" t="str">
        <f t="shared" si="4"/>
        <v>表示不可</v>
      </c>
      <c r="I74" s="412" t="str">
        <f>IF(C74="表示不可","",IF(Ⅴ１!C28="","",Ⅴ１!C28))</f>
        <v/>
      </c>
      <c r="J74" s="673" t="str">
        <f>IF($C$28=TRUE,(Ⅴ１!I28),"表示不可")</f>
        <v>表示不可</v>
      </c>
      <c r="K74" s="674" t="str">
        <f>IF($C$28=TRUE,(Ⅴ１!J28),"表示不可")</f>
        <v>表示不可</v>
      </c>
      <c r="L74" s="673" t="str">
        <f>IF($C$28=TRUE,(Ⅴ１!K28),"表示不可")</f>
        <v>表示不可</v>
      </c>
      <c r="M74" s="675" t="str">
        <f>IF($C$28=TRUE,(Ⅴ１!L28),"表示不可")</f>
        <v>表示不可</v>
      </c>
      <c r="N74" s="676" t="str">
        <f>IF($C$28=TRUE,(Ⅴ１!M28),"表示不可")</f>
        <v>表示不可</v>
      </c>
      <c r="O74" s="675" t="str">
        <f>IF($C$28=TRUE,(Ⅴ１!N28),"表示不可")</f>
        <v>表示不可</v>
      </c>
      <c r="AC74" s="383" t="str">
        <f t="shared" si="11"/>
        <v/>
      </c>
      <c r="AD74" s="383" t="str">
        <f t="shared" si="12"/>
        <v>表示不可</v>
      </c>
      <c r="AE74" s="383" t="str">
        <f t="shared" si="7"/>
        <v>表示不可</v>
      </c>
      <c r="AF74" s="383" t="str">
        <f t="shared" si="13"/>
        <v>表示不可</v>
      </c>
      <c r="AG74" s="383" t="str">
        <f t="shared" si="14"/>
        <v>表示不可</v>
      </c>
      <c r="AH74" s="383" t="str">
        <f t="shared" si="15"/>
        <v>表示不可</v>
      </c>
    </row>
    <row r="75" spans="1:34" ht="15.75" customHeight="1">
      <c r="A75" s="2">
        <v>23</v>
      </c>
      <c r="B75" s="240" t="str">
        <f t="shared" si="16"/>
        <v/>
      </c>
      <c r="C75" s="421" t="str">
        <f>IF($C$28=TRUE,(Ⅴ１!B29),"表示不可")</f>
        <v>表示不可</v>
      </c>
      <c r="D75" s="420" t="str">
        <f>IF($C$28=TRUE,(Ⅴ１!C29),"表示不可")</f>
        <v>表示不可</v>
      </c>
      <c r="E75" s="208" t="str">
        <f>IF($C$28=TRUE,(Ⅴ１!D29),"表示不可")</f>
        <v>表示不可</v>
      </c>
      <c r="F75" s="194" t="str">
        <f>IF($C$28=TRUE,(Ⅴ１!E29),"表示不可")</f>
        <v>表示不可</v>
      </c>
      <c r="G75" s="420" t="str">
        <f>IF($C$28=TRUE,(Ⅴ１!G29),"表示不可")</f>
        <v>表示不可</v>
      </c>
      <c r="H75" s="172" t="str">
        <f t="shared" si="4"/>
        <v>表示不可</v>
      </c>
      <c r="I75" s="412" t="str">
        <f>IF(C75="表示不可","",IF(Ⅴ１!C29="","",Ⅴ１!C29))</f>
        <v/>
      </c>
      <c r="J75" s="673" t="str">
        <f>IF($C$28=TRUE,(Ⅴ１!I29),"表示不可")</f>
        <v>表示不可</v>
      </c>
      <c r="K75" s="674" t="str">
        <f>IF($C$28=TRUE,(Ⅴ１!J29),"表示不可")</f>
        <v>表示不可</v>
      </c>
      <c r="L75" s="673" t="str">
        <f>IF($C$28=TRUE,(Ⅴ１!K29),"表示不可")</f>
        <v>表示不可</v>
      </c>
      <c r="M75" s="675" t="str">
        <f>IF($C$28=TRUE,(Ⅴ１!L29),"表示不可")</f>
        <v>表示不可</v>
      </c>
      <c r="N75" s="676" t="str">
        <f>IF($C$28=TRUE,(Ⅴ１!M29),"表示不可")</f>
        <v>表示不可</v>
      </c>
      <c r="O75" s="675" t="str">
        <f>IF($C$28=TRUE,(Ⅴ１!N29),"表示不可")</f>
        <v>表示不可</v>
      </c>
      <c r="AC75" s="383" t="str">
        <f t="shared" si="11"/>
        <v/>
      </c>
      <c r="AD75" s="383" t="str">
        <f t="shared" si="12"/>
        <v>表示不可</v>
      </c>
      <c r="AE75" s="383" t="str">
        <f t="shared" si="7"/>
        <v>表示不可</v>
      </c>
      <c r="AF75" s="383" t="str">
        <f t="shared" si="13"/>
        <v>表示不可</v>
      </c>
      <c r="AG75" s="383" t="str">
        <f t="shared" si="14"/>
        <v>表示不可</v>
      </c>
      <c r="AH75" s="383" t="str">
        <f t="shared" si="15"/>
        <v>表示不可</v>
      </c>
    </row>
    <row r="76" spans="1:34" ht="15.75" customHeight="1">
      <c r="A76" s="2">
        <v>24</v>
      </c>
      <c r="B76" s="240" t="str">
        <f t="shared" si="16"/>
        <v/>
      </c>
      <c r="C76" s="421" t="str">
        <f>IF($C$28=TRUE,(Ⅴ１!B30),"表示不可")</f>
        <v>表示不可</v>
      </c>
      <c r="D76" s="420" t="str">
        <f>IF($C$28=TRUE,(Ⅴ１!C30),"表示不可")</f>
        <v>表示不可</v>
      </c>
      <c r="E76" s="208" t="str">
        <f>IF($C$28=TRUE,(Ⅴ１!D30),"表示不可")</f>
        <v>表示不可</v>
      </c>
      <c r="F76" s="194" t="str">
        <f>IF($C$28=TRUE,(Ⅴ１!E30),"表示不可")</f>
        <v>表示不可</v>
      </c>
      <c r="G76" s="420" t="str">
        <f>IF($C$28=TRUE,(Ⅴ１!G30),"表示不可")</f>
        <v>表示不可</v>
      </c>
      <c r="H76" s="172" t="str">
        <f t="shared" si="4"/>
        <v>表示不可</v>
      </c>
      <c r="I76" s="412" t="str">
        <f>IF(C76="表示不可","",IF(Ⅴ１!C30="","",Ⅴ１!C30))</f>
        <v/>
      </c>
      <c r="J76" s="673" t="str">
        <f>IF($C$28=TRUE,(Ⅴ１!I30),"表示不可")</f>
        <v>表示不可</v>
      </c>
      <c r="K76" s="674" t="str">
        <f>IF($C$28=TRUE,(Ⅴ１!J30),"表示不可")</f>
        <v>表示不可</v>
      </c>
      <c r="L76" s="673" t="str">
        <f>IF($C$28=TRUE,(Ⅴ１!K30),"表示不可")</f>
        <v>表示不可</v>
      </c>
      <c r="M76" s="675" t="str">
        <f>IF($C$28=TRUE,(Ⅴ１!L30),"表示不可")</f>
        <v>表示不可</v>
      </c>
      <c r="N76" s="676" t="str">
        <f>IF($C$28=TRUE,(Ⅴ１!M30),"表示不可")</f>
        <v>表示不可</v>
      </c>
      <c r="O76" s="675" t="str">
        <f>IF($C$28=TRUE,(Ⅴ１!N30),"表示不可")</f>
        <v>表示不可</v>
      </c>
      <c r="R76" s="156"/>
      <c r="S76" s="156"/>
      <c r="AC76" s="383" t="str">
        <f t="shared" si="11"/>
        <v/>
      </c>
      <c r="AD76" s="383" t="str">
        <f t="shared" si="12"/>
        <v>表示不可</v>
      </c>
      <c r="AE76" s="383" t="str">
        <f t="shared" si="7"/>
        <v>表示不可</v>
      </c>
      <c r="AF76" s="383" t="str">
        <f t="shared" si="13"/>
        <v>表示不可</v>
      </c>
      <c r="AG76" s="383" t="str">
        <f t="shared" si="14"/>
        <v>表示不可</v>
      </c>
      <c r="AH76" s="383" t="str">
        <f t="shared" si="15"/>
        <v>表示不可</v>
      </c>
    </row>
    <row r="77" spans="1:34" ht="15.75" customHeight="1" thickBot="1">
      <c r="A77" s="2">
        <v>25</v>
      </c>
      <c r="B77" s="241" t="str">
        <f t="shared" si="16"/>
        <v/>
      </c>
      <c r="C77" s="422" t="str">
        <f>IF($C$28=TRUE,(Ⅴ１!B31),"表示不可")</f>
        <v>表示不可</v>
      </c>
      <c r="D77" s="423" t="str">
        <f>IF($C$28=TRUE,(Ⅴ１!C31),"表示不可")</f>
        <v>表示不可</v>
      </c>
      <c r="E77" s="236" t="str">
        <f>IF($C$28=TRUE,(Ⅴ１!D31),"表示不可")</f>
        <v>表示不可</v>
      </c>
      <c r="F77" s="214" t="str">
        <f>IF($C$28=TRUE,(Ⅴ１!E31),"表示不可")</f>
        <v>表示不可</v>
      </c>
      <c r="G77" s="423" t="str">
        <f>IF($C$28=TRUE,(Ⅴ１!G31),"表示不可")</f>
        <v>表示不可</v>
      </c>
      <c r="H77" s="175" t="str">
        <f t="shared" si="4"/>
        <v>表示不可</v>
      </c>
      <c r="I77" s="412" t="str">
        <f>IF(C77="表示不可","",IF(Ⅴ１!C31="","",Ⅴ１!C31))</f>
        <v/>
      </c>
      <c r="J77" s="673" t="str">
        <f>IF($C$28=TRUE,(Ⅴ１!I31),"表示不可")</f>
        <v>表示不可</v>
      </c>
      <c r="K77" s="674" t="str">
        <f>IF($C$28=TRUE,(Ⅴ１!J31),"表示不可")</f>
        <v>表示不可</v>
      </c>
      <c r="L77" s="673" t="str">
        <f>IF($C$28=TRUE,(Ⅴ１!K31),"表示不可")</f>
        <v>表示不可</v>
      </c>
      <c r="M77" s="675" t="str">
        <f>IF($C$28=TRUE,(Ⅴ１!L31),"表示不可")</f>
        <v>表示不可</v>
      </c>
      <c r="N77" s="676" t="str">
        <f>IF($C$28=TRUE,(Ⅴ１!M31),"表示不可")</f>
        <v>表示不可</v>
      </c>
      <c r="O77" s="675" t="str">
        <f>IF($C$28=TRUE,(Ⅴ１!N31),"表示不可")</f>
        <v>表示不可</v>
      </c>
      <c r="AC77" s="383" t="str">
        <f t="shared" si="11"/>
        <v/>
      </c>
      <c r="AD77" s="383" t="str">
        <f t="shared" si="12"/>
        <v>表示不可</v>
      </c>
      <c r="AE77" s="383" t="str">
        <f t="shared" si="7"/>
        <v>表示不可</v>
      </c>
      <c r="AF77" s="383" t="str">
        <f t="shared" si="13"/>
        <v>表示不可</v>
      </c>
      <c r="AG77" s="383" t="str">
        <f t="shared" si="14"/>
        <v>表示不可</v>
      </c>
      <c r="AH77" s="383" t="str">
        <f t="shared" si="15"/>
        <v>表示不可</v>
      </c>
    </row>
    <row r="78" spans="1:34" ht="15.75" customHeight="1">
      <c r="A78" s="2">
        <v>26</v>
      </c>
      <c r="B78" s="242" t="str">
        <f t="shared" si="16"/>
        <v/>
      </c>
      <c r="C78" s="424" t="str">
        <f>IF($C$28=TRUE,(Ⅴ１!B32),"表示不可")</f>
        <v>表示不可</v>
      </c>
      <c r="D78" s="425" t="str">
        <f>IF($C$28=TRUE,(Ⅴ１!C32),"表示不可")</f>
        <v>表示不可</v>
      </c>
      <c r="E78" s="220" t="str">
        <f>IF($C$28=TRUE,(Ⅴ１!D32),"表示不可")</f>
        <v>表示不可</v>
      </c>
      <c r="F78" s="220" t="str">
        <f>IF($C$28=TRUE,(Ⅴ１!E32),"表示不可")</f>
        <v>表示不可</v>
      </c>
      <c r="G78" s="425" t="str">
        <f>IF($C$28=TRUE,(Ⅴ１!G32),"表示不可")</f>
        <v>表示不可</v>
      </c>
      <c r="H78" s="177" t="str">
        <f t="shared" si="4"/>
        <v>表示不可</v>
      </c>
      <c r="I78" s="412" t="str">
        <f>IF(C78="表示不可","",IF(Ⅴ１!C32="","",Ⅴ１!C32))</f>
        <v/>
      </c>
      <c r="J78" s="673" t="str">
        <f>IF($C$28=TRUE,(Ⅴ１!I32),"表示不可")</f>
        <v>表示不可</v>
      </c>
      <c r="K78" s="674" t="str">
        <f>IF($C$28=TRUE,(Ⅴ１!J32),"表示不可")</f>
        <v>表示不可</v>
      </c>
      <c r="L78" s="673" t="str">
        <f>IF($C$28=TRUE,(Ⅴ１!K32),"表示不可")</f>
        <v>表示不可</v>
      </c>
      <c r="M78" s="675" t="str">
        <f>IF($C$28=TRUE,(Ⅴ１!L32),"表示不可")</f>
        <v>表示不可</v>
      </c>
      <c r="N78" s="676" t="str">
        <f>IF($C$28=TRUE,(Ⅴ１!M32),"表示不可")</f>
        <v>表示不可</v>
      </c>
      <c r="O78" s="675" t="str">
        <f>IF($C$28=TRUE,(Ⅴ１!N32),"表示不可")</f>
        <v>表示不可</v>
      </c>
      <c r="AC78" s="383" t="str">
        <f t="shared" si="11"/>
        <v/>
      </c>
      <c r="AD78" s="383" t="str">
        <f t="shared" si="12"/>
        <v>表示不可</v>
      </c>
      <c r="AE78" s="383" t="str">
        <f t="shared" si="7"/>
        <v>表示不可</v>
      </c>
      <c r="AF78" s="383" t="str">
        <f t="shared" si="13"/>
        <v>表示不可</v>
      </c>
      <c r="AG78" s="383" t="str">
        <f t="shared" si="14"/>
        <v>表示不可</v>
      </c>
      <c r="AH78" s="383" t="str">
        <f t="shared" si="15"/>
        <v>表示不可</v>
      </c>
    </row>
    <row r="79" spans="1:34" ht="15.75" customHeight="1">
      <c r="A79" s="2">
        <v>27</v>
      </c>
      <c r="B79" s="240" t="str">
        <f t="shared" si="16"/>
        <v/>
      </c>
      <c r="C79" s="421" t="str">
        <f>IF($C$28=TRUE,(Ⅴ１!B33),"表示不可")</f>
        <v>表示不可</v>
      </c>
      <c r="D79" s="420" t="str">
        <f>IF($C$28=TRUE,(Ⅴ１!C33),"表示不可")</f>
        <v>表示不可</v>
      </c>
      <c r="E79" s="208" t="str">
        <f>IF($C$28=TRUE,(Ⅴ１!D33),"表示不可")</f>
        <v>表示不可</v>
      </c>
      <c r="F79" s="194" t="str">
        <f>IF($C$28=TRUE,(Ⅴ１!E33),"表示不可")</f>
        <v>表示不可</v>
      </c>
      <c r="G79" s="420" t="str">
        <f>IF($C$28=TRUE,(Ⅴ１!G33),"表示不可")</f>
        <v>表示不可</v>
      </c>
      <c r="H79" s="172" t="str">
        <f t="shared" si="4"/>
        <v>表示不可</v>
      </c>
      <c r="I79" s="412" t="str">
        <f>IF(C79="表示不可","",IF(Ⅴ１!C33="","",Ⅴ１!C33))</f>
        <v/>
      </c>
      <c r="J79" s="673" t="str">
        <f>IF($C$28=TRUE,(Ⅴ１!I33),"表示不可")</f>
        <v>表示不可</v>
      </c>
      <c r="K79" s="674" t="str">
        <f>IF($C$28=TRUE,(Ⅴ１!J33),"表示不可")</f>
        <v>表示不可</v>
      </c>
      <c r="L79" s="673" t="str">
        <f>IF($C$28=TRUE,(Ⅴ１!K33),"表示不可")</f>
        <v>表示不可</v>
      </c>
      <c r="M79" s="675" t="str">
        <f>IF($C$28=TRUE,(Ⅴ１!L33),"表示不可")</f>
        <v>表示不可</v>
      </c>
      <c r="N79" s="676" t="str">
        <f>IF($C$28=TRUE,(Ⅴ１!M33),"表示不可")</f>
        <v>表示不可</v>
      </c>
      <c r="O79" s="675" t="str">
        <f>IF($C$28=TRUE,(Ⅴ１!N33),"表示不可")</f>
        <v>表示不可</v>
      </c>
      <c r="R79" s="156"/>
      <c r="S79" s="156"/>
      <c r="AC79" s="383" t="str">
        <f t="shared" si="11"/>
        <v/>
      </c>
      <c r="AD79" s="383" t="str">
        <f t="shared" si="12"/>
        <v>表示不可</v>
      </c>
      <c r="AE79" s="383" t="str">
        <f t="shared" si="7"/>
        <v>表示不可</v>
      </c>
      <c r="AF79" s="383" t="str">
        <f t="shared" si="13"/>
        <v>表示不可</v>
      </c>
      <c r="AG79" s="383" t="str">
        <f t="shared" si="14"/>
        <v>表示不可</v>
      </c>
      <c r="AH79" s="383" t="str">
        <f t="shared" si="15"/>
        <v>表示不可</v>
      </c>
    </row>
    <row r="80" spans="1:34" ht="15.75" customHeight="1">
      <c r="A80" s="2">
        <v>28</v>
      </c>
      <c r="B80" s="240" t="str">
        <f t="shared" si="16"/>
        <v/>
      </c>
      <c r="C80" s="421" t="str">
        <f>IF($C$28=TRUE,(Ⅴ１!B34),"表示不可")</f>
        <v>表示不可</v>
      </c>
      <c r="D80" s="420" t="str">
        <f>IF($C$28=TRUE,(Ⅴ１!C34),"表示不可")</f>
        <v>表示不可</v>
      </c>
      <c r="E80" s="208" t="str">
        <f>IF($C$28=TRUE,(Ⅴ１!D34),"表示不可")</f>
        <v>表示不可</v>
      </c>
      <c r="F80" s="194" t="str">
        <f>IF($C$28=TRUE,(Ⅴ１!E34),"表示不可")</f>
        <v>表示不可</v>
      </c>
      <c r="G80" s="420" t="str">
        <f>IF($C$28=TRUE,(Ⅴ１!G34),"表示不可")</f>
        <v>表示不可</v>
      </c>
      <c r="H80" s="172" t="str">
        <f t="shared" si="4"/>
        <v>表示不可</v>
      </c>
      <c r="I80" s="412" t="str">
        <f>IF(C80="表示不可","",IF(Ⅴ１!C34="","",Ⅴ１!C34))</f>
        <v/>
      </c>
      <c r="J80" s="673" t="str">
        <f>IF($C$28=TRUE,(Ⅴ１!I34),"表示不可")</f>
        <v>表示不可</v>
      </c>
      <c r="K80" s="674" t="str">
        <f>IF($C$28=TRUE,(Ⅴ１!J34),"表示不可")</f>
        <v>表示不可</v>
      </c>
      <c r="L80" s="673" t="str">
        <f>IF($C$28=TRUE,(Ⅴ１!K34),"表示不可")</f>
        <v>表示不可</v>
      </c>
      <c r="M80" s="675" t="str">
        <f>IF($C$28=TRUE,(Ⅴ１!L34),"表示不可")</f>
        <v>表示不可</v>
      </c>
      <c r="N80" s="676" t="str">
        <f>IF($C$28=TRUE,(Ⅴ１!M34),"表示不可")</f>
        <v>表示不可</v>
      </c>
      <c r="O80" s="675" t="str">
        <f>IF($C$28=TRUE,(Ⅴ１!N34),"表示不可")</f>
        <v>表示不可</v>
      </c>
      <c r="AC80" s="383" t="str">
        <f t="shared" si="11"/>
        <v/>
      </c>
      <c r="AD80" s="383" t="str">
        <f t="shared" si="12"/>
        <v>表示不可</v>
      </c>
      <c r="AE80" s="383" t="str">
        <f t="shared" si="7"/>
        <v>表示不可</v>
      </c>
      <c r="AF80" s="383" t="str">
        <f t="shared" si="13"/>
        <v>表示不可</v>
      </c>
      <c r="AG80" s="383" t="str">
        <f t="shared" si="14"/>
        <v>表示不可</v>
      </c>
      <c r="AH80" s="383" t="str">
        <f t="shared" si="15"/>
        <v>表示不可</v>
      </c>
    </row>
    <row r="81" spans="1:34" ht="15.75" customHeight="1">
      <c r="A81" s="2">
        <v>29</v>
      </c>
      <c r="B81" s="240" t="str">
        <f t="shared" si="16"/>
        <v/>
      </c>
      <c r="C81" s="421" t="str">
        <f>IF($C$28=TRUE,(Ⅴ１!B35),"表示不可")</f>
        <v>表示不可</v>
      </c>
      <c r="D81" s="420" t="str">
        <f>IF($C$28=TRUE,(Ⅴ１!C35),"表示不可")</f>
        <v>表示不可</v>
      </c>
      <c r="E81" s="208" t="str">
        <f>IF($C$28=TRUE,(Ⅴ１!D35),"表示不可")</f>
        <v>表示不可</v>
      </c>
      <c r="F81" s="194" t="str">
        <f>IF($C$28=TRUE,(Ⅴ１!E35),"表示不可")</f>
        <v>表示不可</v>
      </c>
      <c r="G81" s="420" t="str">
        <f>IF($C$28=TRUE,(Ⅴ１!G35),"表示不可")</f>
        <v>表示不可</v>
      </c>
      <c r="H81" s="172" t="str">
        <f t="shared" si="4"/>
        <v>表示不可</v>
      </c>
      <c r="I81" s="412" t="str">
        <f>IF(C81="表示不可","",IF(Ⅴ１!C35="","",Ⅴ１!C35))</f>
        <v/>
      </c>
      <c r="J81" s="673" t="str">
        <f>IF($C$28=TRUE,(Ⅴ１!I35),"表示不可")</f>
        <v>表示不可</v>
      </c>
      <c r="K81" s="674" t="str">
        <f>IF($C$28=TRUE,(Ⅴ１!J35),"表示不可")</f>
        <v>表示不可</v>
      </c>
      <c r="L81" s="673" t="str">
        <f>IF($C$28=TRUE,(Ⅴ１!K35),"表示不可")</f>
        <v>表示不可</v>
      </c>
      <c r="M81" s="675" t="str">
        <f>IF($C$28=TRUE,(Ⅴ１!L35),"表示不可")</f>
        <v>表示不可</v>
      </c>
      <c r="N81" s="676" t="str">
        <f>IF($C$28=TRUE,(Ⅴ１!M35),"表示不可")</f>
        <v>表示不可</v>
      </c>
      <c r="O81" s="675" t="str">
        <f>IF($C$28=TRUE,(Ⅴ１!N35),"表示不可")</f>
        <v>表示不可</v>
      </c>
      <c r="AC81" s="383" t="str">
        <f t="shared" si="11"/>
        <v/>
      </c>
      <c r="AD81" s="383" t="str">
        <f t="shared" si="12"/>
        <v>表示不可</v>
      </c>
      <c r="AE81" s="383" t="str">
        <f t="shared" si="7"/>
        <v>表示不可</v>
      </c>
      <c r="AF81" s="383" t="str">
        <f t="shared" si="13"/>
        <v>表示不可</v>
      </c>
      <c r="AG81" s="383" t="str">
        <f t="shared" si="14"/>
        <v>表示不可</v>
      </c>
      <c r="AH81" s="383" t="str">
        <f t="shared" si="15"/>
        <v>表示不可</v>
      </c>
    </row>
    <row r="82" spans="1:34" ht="15.75" customHeight="1" thickBot="1">
      <c r="A82" s="2">
        <v>30</v>
      </c>
      <c r="B82" s="243" t="str">
        <f t="shared" si="16"/>
        <v/>
      </c>
      <c r="C82" s="426" t="str">
        <f>IF($C$28=TRUE,(Ⅴ１!B36),"表示不可")</f>
        <v>表示不可</v>
      </c>
      <c r="D82" s="427" t="str">
        <f>IF($C$28=TRUE,(Ⅴ１!C36),"表示不可")</f>
        <v>表示不可</v>
      </c>
      <c r="E82" s="239" t="str">
        <f>IF($C$28=TRUE,(Ⅴ１!D36),"表示不可")</f>
        <v>表示不可</v>
      </c>
      <c r="F82" s="202" t="str">
        <f>IF($C$28=TRUE,(Ⅴ１!E36),"表示不可")</f>
        <v>表示不可</v>
      </c>
      <c r="G82" s="427" t="str">
        <f>IF($C$28=TRUE,(Ⅴ１!G36),"表示不可")</f>
        <v>表示不可</v>
      </c>
      <c r="H82" s="179" t="str">
        <f t="shared" si="4"/>
        <v>表示不可</v>
      </c>
      <c r="I82" s="412" t="str">
        <f>IF(C82="表示不可","",IF(Ⅴ１!C36="","",Ⅴ１!C36))</f>
        <v/>
      </c>
      <c r="J82" s="673" t="str">
        <f>IF($C$28=TRUE,(Ⅴ１!I36),"表示不可")</f>
        <v>表示不可</v>
      </c>
      <c r="K82" s="674" t="str">
        <f>IF($C$28=TRUE,(Ⅴ１!J36),"表示不可")</f>
        <v>表示不可</v>
      </c>
      <c r="L82" s="673" t="str">
        <f>IF($C$28=TRUE,(Ⅴ１!K36),"表示不可")</f>
        <v>表示不可</v>
      </c>
      <c r="M82" s="675" t="str">
        <f>IF($C$28=TRUE,(Ⅴ１!L36),"表示不可")</f>
        <v>表示不可</v>
      </c>
      <c r="N82" s="676" t="str">
        <f>IF($C$28=TRUE,(Ⅴ１!M36),"表示不可")</f>
        <v>表示不可</v>
      </c>
      <c r="O82" s="675" t="str">
        <f>IF($C$28=TRUE,(Ⅴ１!N36),"表示不可")</f>
        <v>表示不可</v>
      </c>
      <c r="AC82" s="383" t="str">
        <f t="shared" si="11"/>
        <v/>
      </c>
      <c r="AD82" s="383" t="str">
        <f t="shared" si="12"/>
        <v>表示不可</v>
      </c>
      <c r="AE82" s="383" t="str">
        <f t="shared" si="7"/>
        <v>表示不可</v>
      </c>
      <c r="AF82" s="383" t="str">
        <f t="shared" si="13"/>
        <v>表示不可</v>
      </c>
      <c r="AG82" s="383" t="str">
        <f t="shared" si="14"/>
        <v>表示不可</v>
      </c>
      <c r="AH82" s="383" t="str">
        <f t="shared" si="15"/>
        <v>表示不可</v>
      </c>
    </row>
    <row r="83" spans="1:34" ht="15.75" customHeight="1">
      <c r="A83" s="2">
        <v>31</v>
      </c>
      <c r="B83" s="240" t="str">
        <f t="shared" si="16"/>
        <v/>
      </c>
      <c r="C83" s="421" t="str">
        <f>IF($C$28=TRUE,(Ⅴ１!B37),"表示不可")</f>
        <v>表示不可</v>
      </c>
      <c r="D83" s="420" t="str">
        <f>IF($C$28=TRUE,(Ⅴ１!C37),"表示不可")</f>
        <v>表示不可</v>
      </c>
      <c r="E83" s="208" t="str">
        <f>IF($C$28=TRUE,(Ⅴ１!D37),"表示不可")</f>
        <v>表示不可</v>
      </c>
      <c r="F83" s="208" t="str">
        <f>IF($C$28=TRUE,(Ⅴ１!E37),"表示不可")</f>
        <v>表示不可</v>
      </c>
      <c r="G83" s="420" t="str">
        <f>IF($C$28=TRUE,(Ⅴ１!G37),"表示不可")</f>
        <v>表示不可</v>
      </c>
      <c r="H83" s="172" t="str">
        <f t="shared" si="4"/>
        <v>表示不可</v>
      </c>
      <c r="I83" s="412" t="str">
        <f>IF(C83="表示不可","",IF(Ⅴ１!C37="","",Ⅴ１!C37))</f>
        <v/>
      </c>
      <c r="J83" s="673" t="str">
        <f>IF($C$28=TRUE,(Ⅴ１!I37),"表示不可")</f>
        <v>表示不可</v>
      </c>
      <c r="K83" s="674" t="str">
        <f>IF($C$28=TRUE,(Ⅴ１!J37),"表示不可")</f>
        <v>表示不可</v>
      </c>
      <c r="L83" s="673" t="str">
        <f>IF($C$28=TRUE,(Ⅴ１!K37),"表示不可")</f>
        <v>表示不可</v>
      </c>
      <c r="M83" s="675" t="str">
        <f>IF($C$28=TRUE,(Ⅴ１!L37),"表示不可")</f>
        <v>表示不可</v>
      </c>
      <c r="N83" s="676" t="str">
        <f>IF($C$28=TRUE,(Ⅴ１!M37),"表示不可")</f>
        <v>表示不可</v>
      </c>
      <c r="O83" s="675" t="str">
        <f>IF($C$28=TRUE,(Ⅴ１!N37),"表示不可")</f>
        <v>表示不可</v>
      </c>
      <c r="AC83" s="383" t="str">
        <f t="shared" si="11"/>
        <v/>
      </c>
      <c r="AD83" s="383" t="str">
        <f t="shared" si="12"/>
        <v>表示不可</v>
      </c>
      <c r="AE83" s="383" t="str">
        <f t="shared" si="7"/>
        <v>表示不可</v>
      </c>
      <c r="AF83" s="383" t="str">
        <f t="shared" si="13"/>
        <v>表示不可</v>
      </c>
      <c r="AG83" s="383" t="str">
        <f t="shared" si="14"/>
        <v>表示不可</v>
      </c>
      <c r="AH83" s="383" t="str">
        <f t="shared" si="15"/>
        <v>表示不可</v>
      </c>
    </row>
    <row r="84" spans="1:34" ht="15.75" customHeight="1">
      <c r="A84" s="2">
        <v>32</v>
      </c>
      <c r="B84" s="240" t="str">
        <f t="shared" si="16"/>
        <v/>
      </c>
      <c r="C84" s="421" t="str">
        <f>IF($C$28=TRUE,(Ⅴ１!B38),"表示不可")</f>
        <v>表示不可</v>
      </c>
      <c r="D84" s="420" t="str">
        <f>IF($C$28=TRUE,(Ⅴ１!C38),"表示不可")</f>
        <v>表示不可</v>
      </c>
      <c r="E84" s="208" t="str">
        <f>IF($C$28=TRUE,(Ⅴ１!D38),"表示不可")</f>
        <v>表示不可</v>
      </c>
      <c r="F84" s="194" t="str">
        <f>IF($C$28=TRUE,(Ⅴ１!E38),"表示不可")</f>
        <v>表示不可</v>
      </c>
      <c r="G84" s="420" t="str">
        <f>IF($C$28=TRUE,(Ⅴ１!G38),"表示不可")</f>
        <v>表示不可</v>
      </c>
      <c r="H84" s="172" t="str">
        <f t="shared" si="4"/>
        <v>表示不可</v>
      </c>
      <c r="I84" s="412" t="str">
        <f>IF(C84="表示不可","",IF(Ⅴ１!C38="","",Ⅴ１!C38))</f>
        <v/>
      </c>
      <c r="J84" s="673" t="str">
        <f>IF($C$28=TRUE,(Ⅴ１!I38),"表示不可")</f>
        <v>表示不可</v>
      </c>
      <c r="K84" s="674" t="str">
        <f>IF($C$28=TRUE,(Ⅴ１!J38),"表示不可")</f>
        <v>表示不可</v>
      </c>
      <c r="L84" s="673" t="str">
        <f>IF($C$28=TRUE,(Ⅴ１!K38),"表示不可")</f>
        <v>表示不可</v>
      </c>
      <c r="M84" s="675" t="str">
        <f>IF($C$28=TRUE,(Ⅴ１!L38),"表示不可")</f>
        <v>表示不可</v>
      </c>
      <c r="N84" s="676" t="str">
        <f>IF($C$28=TRUE,(Ⅴ１!M38),"表示不可")</f>
        <v>表示不可</v>
      </c>
      <c r="O84" s="675" t="str">
        <f>IF($C$28=TRUE,(Ⅴ１!N38),"表示不可")</f>
        <v>表示不可</v>
      </c>
      <c r="R84" s="156"/>
      <c r="S84" s="156"/>
      <c r="AC84" s="383" t="str">
        <f t="shared" si="11"/>
        <v/>
      </c>
      <c r="AD84" s="383" t="str">
        <f t="shared" si="12"/>
        <v>表示不可</v>
      </c>
      <c r="AE84" s="383" t="str">
        <f t="shared" si="7"/>
        <v>表示不可</v>
      </c>
      <c r="AF84" s="383" t="str">
        <f t="shared" si="13"/>
        <v>表示不可</v>
      </c>
      <c r="AG84" s="383" t="str">
        <f t="shared" si="14"/>
        <v>表示不可</v>
      </c>
      <c r="AH84" s="383" t="str">
        <f t="shared" si="15"/>
        <v>表示不可</v>
      </c>
    </row>
    <row r="85" spans="1:34" ht="15.75" customHeight="1">
      <c r="A85" s="2">
        <v>33</v>
      </c>
      <c r="B85" s="240" t="str">
        <f t="shared" si="16"/>
        <v/>
      </c>
      <c r="C85" s="421" t="str">
        <f>IF($C$28=TRUE,(Ⅴ１!B39),"表示不可")</f>
        <v>表示不可</v>
      </c>
      <c r="D85" s="420" t="str">
        <f>IF($C$28=TRUE,(Ⅴ１!C39),"表示不可")</f>
        <v>表示不可</v>
      </c>
      <c r="E85" s="208" t="str">
        <f>IF($C$28=TRUE,(Ⅴ１!D39),"表示不可")</f>
        <v>表示不可</v>
      </c>
      <c r="F85" s="194" t="str">
        <f>IF($C$28=TRUE,(Ⅴ１!E39),"表示不可")</f>
        <v>表示不可</v>
      </c>
      <c r="G85" s="420" t="str">
        <f>IF($C$28=TRUE,(Ⅴ１!G39),"表示不可")</f>
        <v>表示不可</v>
      </c>
      <c r="H85" s="172" t="str">
        <f t="shared" si="4"/>
        <v>表示不可</v>
      </c>
      <c r="I85" s="412" t="str">
        <f>IF(C85="表示不可","",IF(Ⅴ１!C39="","",Ⅴ１!C39))</f>
        <v/>
      </c>
      <c r="J85" s="673" t="str">
        <f>IF($C$28=TRUE,(Ⅴ１!I39),"表示不可")</f>
        <v>表示不可</v>
      </c>
      <c r="K85" s="674" t="str">
        <f>IF($C$28=TRUE,(Ⅴ１!J39),"表示不可")</f>
        <v>表示不可</v>
      </c>
      <c r="L85" s="673" t="str">
        <f>IF($C$28=TRUE,(Ⅴ１!K39),"表示不可")</f>
        <v>表示不可</v>
      </c>
      <c r="M85" s="675" t="str">
        <f>IF($C$28=TRUE,(Ⅴ１!L39),"表示不可")</f>
        <v>表示不可</v>
      </c>
      <c r="N85" s="676" t="str">
        <f>IF($C$28=TRUE,(Ⅴ１!M39),"表示不可")</f>
        <v>表示不可</v>
      </c>
      <c r="O85" s="675" t="str">
        <f>IF($C$28=TRUE,(Ⅴ１!N39),"表示不可")</f>
        <v>表示不可</v>
      </c>
      <c r="AC85" s="383" t="str">
        <f t="shared" si="11"/>
        <v/>
      </c>
      <c r="AD85" s="383" t="str">
        <f t="shared" si="12"/>
        <v>表示不可</v>
      </c>
      <c r="AE85" s="383" t="str">
        <f t="shared" si="7"/>
        <v>表示不可</v>
      </c>
      <c r="AF85" s="383" t="str">
        <f t="shared" si="13"/>
        <v>表示不可</v>
      </c>
      <c r="AG85" s="383" t="str">
        <f t="shared" si="14"/>
        <v>表示不可</v>
      </c>
      <c r="AH85" s="383" t="str">
        <f t="shared" si="15"/>
        <v>表示不可</v>
      </c>
    </row>
    <row r="86" spans="1:34" ht="15.75" customHeight="1">
      <c r="A86" s="2">
        <v>34</v>
      </c>
      <c r="B86" s="240" t="str">
        <f t="shared" si="16"/>
        <v/>
      </c>
      <c r="C86" s="421" t="str">
        <f>IF($C$28=TRUE,(Ⅴ１!B40),"表示不可")</f>
        <v>表示不可</v>
      </c>
      <c r="D86" s="420" t="str">
        <f>IF($C$28=TRUE,(Ⅴ１!C40),"表示不可")</f>
        <v>表示不可</v>
      </c>
      <c r="E86" s="208" t="str">
        <f>IF($C$28=TRUE,(Ⅴ１!D40),"表示不可")</f>
        <v>表示不可</v>
      </c>
      <c r="F86" s="194" t="str">
        <f>IF($C$28=TRUE,(Ⅴ１!E40),"表示不可")</f>
        <v>表示不可</v>
      </c>
      <c r="G86" s="420" t="str">
        <f>IF($C$28=TRUE,(Ⅴ１!G40),"表示不可")</f>
        <v>表示不可</v>
      </c>
      <c r="H86" s="172" t="str">
        <f t="shared" si="4"/>
        <v>表示不可</v>
      </c>
      <c r="I86" s="412" t="str">
        <f>IF(C86="表示不可","",IF(Ⅴ１!C40="","",Ⅴ１!C40))</f>
        <v/>
      </c>
      <c r="J86" s="673" t="str">
        <f>IF($C$28=TRUE,(Ⅴ１!I40),"表示不可")</f>
        <v>表示不可</v>
      </c>
      <c r="K86" s="674" t="str">
        <f>IF($C$28=TRUE,(Ⅴ１!J40),"表示不可")</f>
        <v>表示不可</v>
      </c>
      <c r="L86" s="673" t="str">
        <f>IF($C$28=TRUE,(Ⅴ１!K40),"表示不可")</f>
        <v>表示不可</v>
      </c>
      <c r="M86" s="675" t="str">
        <f>IF($C$28=TRUE,(Ⅴ１!L40),"表示不可")</f>
        <v>表示不可</v>
      </c>
      <c r="N86" s="676" t="str">
        <f>IF($C$28=TRUE,(Ⅴ１!M40),"表示不可")</f>
        <v>表示不可</v>
      </c>
      <c r="O86" s="675" t="str">
        <f>IF($C$28=TRUE,(Ⅴ１!N40),"表示不可")</f>
        <v>表示不可</v>
      </c>
      <c r="AC86" s="383" t="str">
        <f t="shared" si="11"/>
        <v/>
      </c>
      <c r="AD86" s="383" t="str">
        <f t="shared" si="12"/>
        <v>表示不可</v>
      </c>
      <c r="AE86" s="383" t="str">
        <f t="shared" si="7"/>
        <v>表示不可</v>
      </c>
      <c r="AF86" s="383" t="str">
        <f t="shared" si="13"/>
        <v>表示不可</v>
      </c>
      <c r="AG86" s="383" t="str">
        <f t="shared" si="14"/>
        <v>表示不可</v>
      </c>
      <c r="AH86" s="383" t="str">
        <f t="shared" si="15"/>
        <v>表示不可</v>
      </c>
    </row>
    <row r="87" spans="1:34" ht="15.75" customHeight="1" thickBot="1">
      <c r="A87" s="2">
        <v>35</v>
      </c>
      <c r="B87" s="241" t="str">
        <f t="shared" si="16"/>
        <v/>
      </c>
      <c r="C87" s="422" t="str">
        <f>IF($C$28=TRUE,(Ⅴ１!B41),"表示不可")</f>
        <v>表示不可</v>
      </c>
      <c r="D87" s="423" t="str">
        <f>IF($C$28=TRUE,(Ⅴ１!C41),"表示不可")</f>
        <v>表示不可</v>
      </c>
      <c r="E87" s="236" t="str">
        <f>IF($C$28=TRUE,(Ⅴ１!D41),"表示不可")</f>
        <v>表示不可</v>
      </c>
      <c r="F87" s="214" t="str">
        <f>IF($C$28=TRUE,(Ⅴ１!E41),"表示不可")</f>
        <v>表示不可</v>
      </c>
      <c r="G87" s="423" t="str">
        <f>IF($C$28=TRUE,(Ⅴ１!G41),"表示不可")</f>
        <v>表示不可</v>
      </c>
      <c r="H87" s="175" t="str">
        <f t="shared" si="4"/>
        <v>表示不可</v>
      </c>
      <c r="I87" s="412" t="str">
        <f>IF(C87="表示不可","",IF(Ⅴ１!C41="","",Ⅴ１!C41))</f>
        <v/>
      </c>
      <c r="J87" s="673" t="str">
        <f>IF($C$28=TRUE,(Ⅴ１!I41),"表示不可")</f>
        <v>表示不可</v>
      </c>
      <c r="K87" s="674" t="str">
        <f>IF($C$28=TRUE,(Ⅴ１!J41),"表示不可")</f>
        <v>表示不可</v>
      </c>
      <c r="L87" s="673" t="str">
        <f>IF($C$28=TRUE,(Ⅴ１!K41),"表示不可")</f>
        <v>表示不可</v>
      </c>
      <c r="M87" s="675" t="str">
        <f>IF($C$28=TRUE,(Ⅴ１!L41),"表示不可")</f>
        <v>表示不可</v>
      </c>
      <c r="N87" s="676" t="str">
        <f>IF($C$28=TRUE,(Ⅴ１!M41),"表示不可")</f>
        <v>表示不可</v>
      </c>
      <c r="O87" s="675" t="str">
        <f>IF($C$28=TRUE,(Ⅴ１!N41),"表示不可")</f>
        <v>表示不可</v>
      </c>
      <c r="AC87" s="383" t="str">
        <f t="shared" si="11"/>
        <v/>
      </c>
      <c r="AD87" s="383" t="str">
        <f t="shared" si="12"/>
        <v>表示不可</v>
      </c>
      <c r="AE87" s="383" t="str">
        <f t="shared" si="7"/>
        <v>表示不可</v>
      </c>
      <c r="AF87" s="383" t="str">
        <f t="shared" si="13"/>
        <v>表示不可</v>
      </c>
      <c r="AG87" s="383" t="str">
        <f t="shared" si="14"/>
        <v>表示不可</v>
      </c>
      <c r="AH87" s="383" t="str">
        <f t="shared" si="15"/>
        <v>表示不可</v>
      </c>
    </row>
    <row r="88" spans="1:34" ht="15.75" customHeight="1">
      <c r="A88" s="2">
        <v>36</v>
      </c>
      <c r="B88" s="242" t="str">
        <f t="shared" si="16"/>
        <v/>
      </c>
      <c r="C88" s="424" t="str">
        <f>IF($C$28=TRUE,(Ⅴ１!B42),"表示不可")</f>
        <v>表示不可</v>
      </c>
      <c r="D88" s="425" t="str">
        <f>IF($C$28=TRUE,(Ⅴ１!C42),"表示不可")</f>
        <v>表示不可</v>
      </c>
      <c r="E88" s="220" t="str">
        <f>IF($C$28=TRUE,(Ⅴ１!D42),"表示不可")</f>
        <v>表示不可</v>
      </c>
      <c r="F88" s="220" t="str">
        <f>IF($C$28=TRUE,(Ⅴ１!E42),"表示不可")</f>
        <v>表示不可</v>
      </c>
      <c r="G88" s="425" t="str">
        <f>IF($C$28=TRUE,(Ⅴ１!G42),"表示不可")</f>
        <v>表示不可</v>
      </c>
      <c r="H88" s="177" t="str">
        <f t="shared" si="4"/>
        <v>表示不可</v>
      </c>
      <c r="I88" s="412" t="str">
        <f>IF(C88="表示不可","",IF(Ⅴ１!C42="","",Ⅴ１!C42))</f>
        <v/>
      </c>
      <c r="J88" s="673" t="str">
        <f>IF($C$28=TRUE,(Ⅴ１!I42),"表示不可")</f>
        <v>表示不可</v>
      </c>
      <c r="K88" s="674" t="str">
        <f>IF($C$28=TRUE,(Ⅴ１!J42),"表示不可")</f>
        <v>表示不可</v>
      </c>
      <c r="L88" s="673" t="str">
        <f>IF($C$28=TRUE,(Ⅴ１!K42),"表示不可")</f>
        <v>表示不可</v>
      </c>
      <c r="M88" s="675" t="str">
        <f>IF($C$28=TRUE,(Ⅴ１!L42),"表示不可")</f>
        <v>表示不可</v>
      </c>
      <c r="N88" s="676" t="str">
        <f>IF($C$28=TRUE,(Ⅴ１!M42),"表示不可")</f>
        <v>表示不可</v>
      </c>
      <c r="O88" s="675" t="str">
        <f>IF($C$28=TRUE,(Ⅴ１!N42),"表示不可")</f>
        <v>表示不可</v>
      </c>
      <c r="AC88" s="383" t="str">
        <f t="shared" si="11"/>
        <v/>
      </c>
      <c r="AD88" s="383" t="str">
        <f t="shared" si="12"/>
        <v>表示不可</v>
      </c>
      <c r="AE88" s="383" t="str">
        <f t="shared" si="7"/>
        <v>表示不可</v>
      </c>
      <c r="AF88" s="383" t="str">
        <f t="shared" si="13"/>
        <v>表示不可</v>
      </c>
      <c r="AG88" s="383" t="str">
        <f t="shared" si="14"/>
        <v>表示不可</v>
      </c>
      <c r="AH88" s="383" t="str">
        <f t="shared" si="15"/>
        <v>表示不可</v>
      </c>
    </row>
    <row r="89" spans="1:34" ht="15.75" customHeight="1">
      <c r="A89" s="2">
        <v>37</v>
      </c>
      <c r="B89" s="240" t="str">
        <f t="shared" si="16"/>
        <v/>
      </c>
      <c r="C89" s="421" t="str">
        <f>IF($C$28=TRUE,(Ⅴ１!B43),"表示不可")</f>
        <v>表示不可</v>
      </c>
      <c r="D89" s="420" t="str">
        <f>IF($C$28=TRUE,(Ⅴ１!C43),"表示不可")</f>
        <v>表示不可</v>
      </c>
      <c r="E89" s="208" t="str">
        <f>IF($C$28=TRUE,(Ⅴ１!D43),"表示不可")</f>
        <v>表示不可</v>
      </c>
      <c r="F89" s="194" t="str">
        <f>IF($C$28=TRUE,(Ⅴ１!E43),"表示不可")</f>
        <v>表示不可</v>
      </c>
      <c r="G89" s="420" t="str">
        <f>IF($C$28=TRUE,(Ⅴ１!G43),"表示不可")</f>
        <v>表示不可</v>
      </c>
      <c r="H89" s="172" t="str">
        <f t="shared" si="4"/>
        <v>表示不可</v>
      </c>
      <c r="I89" s="412" t="str">
        <f>IF(C89="表示不可","",IF(Ⅴ１!C43="","",Ⅴ１!C43))</f>
        <v/>
      </c>
      <c r="J89" s="673" t="str">
        <f>IF($C$28=TRUE,(Ⅴ１!I43),"表示不可")</f>
        <v>表示不可</v>
      </c>
      <c r="K89" s="674" t="str">
        <f>IF($C$28=TRUE,(Ⅴ１!J43),"表示不可")</f>
        <v>表示不可</v>
      </c>
      <c r="L89" s="673" t="str">
        <f>IF($C$28=TRUE,(Ⅴ１!K43),"表示不可")</f>
        <v>表示不可</v>
      </c>
      <c r="M89" s="675" t="str">
        <f>IF($C$28=TRUE,(Ⅴ１!L43),"表示不可")</f>
        <v>表示不可</v>
      </c>
      <c r="N89" s="676" t="str">
        <f>IF($C$28=TRUE,(Ⅴ１!M43),"表示不可")</f>
        <v>表示不可</v>
      </c>
      <c r="O89" s="675" t="str">
        <f>IF($C$28=TRUE,(Ⅴ１!N43),"表示不可")</f>
        <v>表示不可</v>
      </c>
      <c r="AC89" s="383" t="str">
        <f t="shared" si="11"/>
        <v/>
      </c>
      <c r="AD89" s="383" t="str">
        <f t="shared" si="12"/>
        <v>表示不可</v>
      </c>
      <c r="AE89" s="383" t="str">
        <f t="shared" si="7"/>
        <v>表示不可</v>
      </c>
      <c r="AF89" s="383" t="str">
        <f t="shared" si="13"/>
        <v>表示不可</v>
      </c>
      <c r="AG89" s="383" t="str">
        <f t="shared" si="14"/>
        <v>表示不可</v>
      </c>
      <c r="AH89" s="383" t="str">
        <f t="shared" si="15"/>
        <v>表示不可</v>
      </c>
    </row>
    <row r="90" spans="1:34" ht="15.75" customHeight="1">
      <c r="A90" s="2">
        <v>38</v>
      </c>
      <c r="B90" s="240" t="str">
        <f t="shared" si="16"/>
        <v/>
      </c>
      <c r="C90" s="421" t="str">
        <f>IF($C$28=TRUE,(Ⅴ１!B44),"表示不可")</f>
        <v>表示不可</v>
      </c>
      <c r="D90" s="420" t="str">
        <f>IF($C$28=TRUE,(Ⅴ１!C44),"表示不可")</f>
        <v>表示不可</v>
      </c>
      <c r="E90" s="208" t="str">
        <f>IF($C$28=TRUE,(Ⅴ１!D44),"表示不可")</f>
        <v>表示不可</v>
      </c>
      <c r="F90" s="194" t="str">
        <f>IF($C$28=TRUE,(Ⅴ１!E44),"表示不可")</f>
        <v>表示不可</v>
      </c>
      <c r="G90" s="420" t="str">
        <f>IF($C$28=TRUE,(Ⅴ１!G44),"表示不可")</f>
        <v>表示不可</v>
      </c>
      <c r="H90" s="172" t="str">
        <f t="shared" si="4"/>
        <v>表示不可</v>
      </c>
      <c r="I90" s="412" t="str">
        <f>IF(C90="表示不可","",IF(Ⅴ１!C44="","",Ⅴ１!C44))</f>
        <v/>
      </c>
      <c r="J90" s="673" t="str">
        <f>IF($C$28=TRUE,(Ⅴ１!I44),"表示不可")</f>
        <v>表示不可</v>
      </c>
      <c r="K90" s="674" t="str">
        <f>IF($C$28=TRUE,(Ⅴ１!J44),"表示不可")</f>
        <v>表示不可</v>
      </c>
      <c r="L90" s="673" t="str">
        <f>IF($C$28=TRUE,(Ⅴ１!K44),"表示不可")</f>
        <v>表示不可</v>
      </c>
      <c r="M90" s="675" t="str">
        <f>IF($C$28=TRUE,(Ⅴ１!L44),"表示不可")</f>
        <v>表示不可</v>
      </c>
      <c r="N90" s="676" t="str">
        <f>IF($C$28=TRUE,(Ⅴ１!M44),"表示不可")</f>
        <v>表示不可</v>
      </c>
      <c r="O90" s="675" t="str">
        <f>IF($C$28=TRUE,(Ⅴ１!N44),"表示不可")</f>
        <v>表示不可</v>
      </c>
      <c r="AC90" s="383" t="str">
        <f t="shared" si="11"/>
        <v/>
      </c>
      <c r="AD90" s="383" t="str">
        <f t="shared" si="12"/>
        <v>表示不可</v>
      </c>
      <c r="AE90" s="383" t="str">
        <f t="shared" si="7"/>
        <v>表示不可</v>
      </c>
      <c r="AF90" s="383" t="str">
        <f t="shared" si="13"/>
        <v>表示不可</v>
      </c>
      <c r="AG90" s="383" t="str">
        <f t="shared" si="14"/>
        <v>表示不可</v>
      </c>
      <c r="AH90" s="383" t="str">
        <f t="shared" si="15"/>
        <v>表示不可</v>
      </c>
    </row>
    <row r="91" spans="1:34" ht="15.75" customHeight="1">
      <c r="A91" s="2">
        <v>39</v>
      </c>
      <c r="B91" s="240" t="str">
        <f t="shared" si="16"/>
        <v/>
      </c>
      <c r="C91" s="421" t="str">
        <f>IF($C$28=TRUE,(Ⅴ１!B45),"表示不可")</f>
        <v>表示不可</v>
      </c>
      <c r="D91" s="420" t="str">
        <f>IF($C$28=TRUE,(Ⅴ１!C45),"表示不可")</f>
        <v>表示不可</v>
      </c>
      <c r="E91" s="208" t="str">
        <f>IF($C$28=TRUE,(Ⅴ１!D45),"表示不可")</f>
        <v>表示不可</v>
      </c>
      <c r="F91" s="194" t="str">
        <f>IF($C$28=TRUE,(Ⅴ１!E45),"表示不可")</f>
        <v>表示不可</v>
      </c>
      <c r="G91" s="420" t="str">
        <f>IF($C$28=TRUE,(Ⅴ１!G45),"表示不可")</f>
        <v>表示不可</v>
      </c>
      <c r="H91" s="172" t="str">
        <f t="shared" si="4"/>
        <v>表示不可</v>
      </c>
      <c r="I91" s="412" t="str">
        <f>IF(C91="表示不可","",IF(Ⅴ１!C45="","",Ⅴ１!C45))</f>
        <v/>
      </c>
      <c r="J91" s="673" t="str">
        <f>IF($C$28=TRUE,(Ⅴ１!I45),"表示不可")</f>
        <v>表示不可</v>
      </c>
      <c r="K91" s="674" t="str">
        <f>IF($C$28=TRUE,(Ⅴ１!J45),"表示不可")</f>
        <v>表示不可</v>
      </c>
      <c r="L91" s="673" t="str">
        <f>IF($C$28=TRUE,(Ⅴ１!K45),"表示不可")</f>
        <v>表示不可</v>
      </c>
      <c r="M91" s="675" t="str">
        <f>IF($C$28=TRUE,(Ⅴ１!L45),"表示不可")</f>
        <v>表示不可</v>
      </c>
      <c r="N91" s="676" t="str">
        <f>IF($C$28=TRUE,(Ⅴ１!M45),"表示不可")</f>
        <v>表示不可</v>
      </c>
      <c r="O91" s="675" t="str">
        <f>IF($C$28=TRUE,(Ⅴ１!N45),"表示不可")</f>
        <v>表示不可</v>
      </c>
      <c r="AC91" s="383" t="str">
        <f t="shared" si="11"/>
        <v/>
      </c>
      <c r="AD91" s="383" t="str">
        <f t="shared" si="12"/>
        <v>表示不可</v>
      </c>
      <c r="AE91" s="383" t="str">
        <f t="shared" si="7"/>
        <v>表示不可</v>
      </c>
      <c r="AF91" s="383" t="str">
        <f t="shared" si="13"/>
        <v>表示不可</v>
      </c>
      <c r="AG91" s="383" t="str">
        <f t="shared" si="14"/>
        <v>表示不可</v>
      </c>
      <c r="AH91" s="383" t="str">
        <f t="shared" si="15"/>
        <v>表示不可</v>
      </c>
    </row>
    <row r="92" spans="1:34" ht="15.75" customHeight="1" thickBot="1">
      <c r="A92" s="2">
        <v>40</v>
      </c>
      <c r="B92" s="243" t="str">
        <f t="shared" si="16"/>
        <v/>
      </c>
      <c r="C92" s="426" t="str">
        <f>IF($C$28=TRUE,(Ⅴ１!B46),"表示不可")</f>
        <v>表示不可</v>
      </c>
      <c r="D92" s="427" t="str">
        <f>IF($C$28=TRUE,(Ⅴ１!C46),"表示不可")</f>
        <v>表示不可</v>
      </c>
      <c r="E92" s="239" t="str">
        <f>IF($C$28=TRUE,(Ⅴ１!D46),"表示不可")</f>
        <v>表示不可</v>
      </c>
      <c r="F92" s="202" t="str">
        <f>IF($C$28=TRUE,(Ⅴ１!E46),"表示不可")</f>
        <v>表示不可</v>
      </c>
      <c r="G92" s="427" t="str">
        <f>IF($C$28=TRUE,(Ⅴ１!G46),"表示不可")</f>
        <v>表示不可</v>
      </c>
      <c r="H92" s="179" t="str">
        <f t="shared" si="4"/>
        <v>表示不可</v>
      </c>
      <c r="I92" s="412" t="str">
        <f>IF(C92="表示不可","",IF(Ⅴ１!C46="","",Ⅴ１!C46))</f>
        <v/>
      </c>
      <c r="J92" s="677" t="str">
        <f>IF($C$28=TRUE,(Ⅴ１!I46),"表示不可")</f>
        <v>表示不可</v>
      </c>
      <c r="K92" s="678" t="str">
        <f>IF($C$28=TRUE,(Ⅴ１!J46),"表示不可")</f>
        <v>表示不可</v>
      </c>
      <c r="L92" s="677" t="str">
        <f>IF($C$28=TRUE,(Ⅴ１!K46),"表示不可")</f>
        <v>表示不可</v>
      </c>
      <c r="M92" s="679" t="str">
        <f>IF($C$28=TRUE,(Ⅴ１!L46),"表示不可")</f>
        <v>表示不可</v>
      </c>
      <c r="N92" s="680" t="str">
        <f>IF($C$28=TRUE,(Ⅴ１!M46),"表示不可")</f>
        <v>表示不可</v>
      </c>
      <c r="O92" s="679" t="str">
        <f>IF($C$28=TRUE,(Ⅴ１!N46),"表示不可")</f>
        <v>表示不可</v>
      </c>
      <c r="AC92" s="383" t="str">
        <f t="shared" si="11"/>
        <v/>
      </c>
      <c r="AD92" s="383" t="str">
        <f t="shared" si="12"/>
        <v>表示不可</v>
      </c>
      <c r="AE92" s="383" t="str">
        <f t="shared" si="7"/>
        <v>表示不可</v>
      </c>
      <c r="AF92" s="383" t="str">
        <f t="shared" si="13"/>
        <v>表示不可</v>
      </c>
      <c r="AG92" s="383" t="str">
        <f t="shared" si="14"/>
        <v>表示不可</v>
      </c>
      <c r="AH92" s="383" t="str">
        <f t="shared" si="15"/>
        <v>表示不可</v>
      </c>
    </row>
    <row r="93" spans="1:34" ht="6" customHeight="1">
      <c r="J93" s="439"/>
      <c r="K93" s="439"/>
      <c r="L93" s="439"/>
      <c r="M93" s="439"/>
      <c r="N93" s="439"/>
      <c r="O93" s="439"/>
      <c r="S93" s="14"/>
    </row>
    <row r="94" spans="1:34" ht="59.25" customHeight="1">
      <c r="C94" s="885" t="str">
        <f>"　高文連個人情報に関する保護規定を承諾したうえで、上記のとおり"&amp;(初期設定!D5)&amp;"への参加を申し込みます。"</f>
        <v>　高文連個人情報に関する保護規定を承諾したうえで、上記のとおり第73回NHK杯全国高校放送コンテスト　宮崎県予選への参加を申し込みます。</v>
      </c>
      <c r="D94" s="885"/>
      <c r="E94" s="885"/>
      <c r="F94" s="885"/>
      <c r="G94" s="885"/>
      <c r="H94" s="885"/>
      <c r="I94" s="885"/>
      <c r="J94" s="439"/>
      <c r="K94" s="439"/>
      <c r="L94" s="439"/>
      <c r="M94" s="439"/>
      <c r="N94" s="439"/>
      <c r="O94" s="439"/>
      <c r="S94" s="14"/>
      <c r="W94" s="134"/>
      <c r="X94" s="134"/>
      <c r="Y94" s="134"/>
      <c r="Z94" s="134"/>
      <c r="AA94" s="134"/>
      <c r="AB94" s="134"/>
      <c r="AC94" s="134"/>
    </row>
    <row r="95" spans="1:34" s="173" customFormat="1" ht="18.600000000000001" customHeight="1">
      <c r="B95" s="32"/>
      <c r="C95" s="875">
        <f ca="1">(Ⅰ!C23)</f>
        <v>46149</v>
      </c>
      <c r="D95" s="875"/>
      <c r="F95" s="7" t="s">
        <v>275</v>
      </c>
      <c r="G95" s="840">
        <f>C3</f>
        <v>0</v>
      </c>
      <c r="H95" s="840"/>
      <c r="I95" s="840"/>
      <c r="J95" s="681"/>
      <c r="K95" s="681"/>
      <c r="L95" s="681"/>
      <c r="M95" s="681"/>
      <c r="N95" s="681"/>
      <c r="O95" s="681"/>
      <c r="R95" s="4"/>
      <c r="S95" s="14"/>
      <c r="T95" s="4"/>
      <c r="U95" s="3"/>
      <c r="V95" s="5"/>
      <c r="W95" s="4"/>
      <c r="X95" s="4"/>
      <c r="Y95" s="4"/>
      <c r="Z95" s="4"/>
      <c r="AA95" s="4"/>
      <c r="AB95" s="4"/>
      <c r="AC95" s="4"/>
      <c r="AD95" s="134"/>
      <c r="AE95" s="134"/>
      <c r="AF95" s="4"/>
    </row>
    <row r="96" spans="1:34" ht="18.600000000000001" customHeight="1">
      <c r="C96" s="180" t="s">
        <v>300</v>
      </c>
      <c r="D96" s="180"/>
      <c r="G96" s="839" t="str">
        <f>E3</f>
        <v>本コンテストの担当校（前日準備を含む）</v>
      </c>
      <c r="H96" s="839"/>
      <c r="I96" s="839"/>
      <c r="J96" s="439"/>
      <c r="K96" s="439"/>
      <c r="L96" s="439"/>
      <c r="M96" s="439"/>
      <c r="N96" s="439"/>
      <c r="O96" s="439"/>
      <c r="S96" s="14"/>
      <c r="T96" s="14"/>
      <c r="U96" s="8"/>
    </row>
    <row r="97" spans="1:32" ht="24.95" customHeight="1">
      <c r="C97" s="180" t="s">
        <v>1042</v>
      </c>
      <c r="D97" s="180"/>
      <c r="F97" s="7" t="s">
        <v>301</v>
      </c>
      <c r="G97" s="881">
        <f>(Ⅰ!C21)</f>
        <v>0</v>
      </c>
      <c r="H97" s="881"/>
      <c r="I97" s="724" t="s">
        <v>302</v>
      </c>
      <c r="J97" s="439"/>
      <c r="K97" s="439"/>
      <c r="L97" s="439"/>
      <c r="M97" s="439"/>
      <c r="N97" s="439"/>
      <c r="O97" s="439"/>
      <c r="R97" s="14"/>
      <c r="S97" s="14"/>
      <c r="T97" s="14"/>
      <c r="U97" s="8"/>
      <c r="W97" s="14"/>
      <c r="X97" s="14"/>
      <c r="Y97" s="14"/>
      <c r="Z97" s="14"/>
      <c r="AA97" s="14"/>
      <c r="AB97" s="14"/>
      <c r="AC97" s="14"/>
    </row>
    <row r="98" spans="1:32" s="8" customFormat="1" ht="61.5" customHeight="1">
      <c r="B98" s="886" t="str">
        <f>初期設定!D3</f>
        <v>令和８年度</v>
      </c>
      <c r="C98" s="886"/>
      <c r="D98" s="886"/>
      <c r="E98" s="886"/>
      <c r="F98" s="886"/>
      <c r="G98" s="887"/>
      <c r="H98" s="887"/>
      <c r="I98" s="887"/>
      <c r="J98" s="439"/>
      <c r="K98" s="439"/>
      <c r="L98" s="439"/>
      <c r="M98" s="439"/>
      <c r="N98" s="439"/>
      <c r="O98" s="439"/>
      <c r="R98" s="14"/>
      <c r="S98" s="14"/>
      <c r="T98" s="4"/>
      <c r="V98" s="5"/>
      <c r="W98" s="14"/>
      <c r="X98" s="14"/>
      <c r="Y98" s="14"/>
      <c r="Z98" s="14"/>
      <c r="AA98" s="14"/>
      <c r="AB98" s="14"/>
      <c r="AC98" s="14"/>
      <c r="AD98" s="14"/>
      <c r="AE98" s="14"/>
      <c r="AF98" s="14"/>
    </row>
    <row r="99" spans="1:32" s="8" customFormat="1" ht="21" customHeight="1">
      <c r="A99" s="838" t="str">
        <f>B98&amp;"宮崎県高等学校文化連盟放送専門部の大会等 における個人情報の取り扱いに関する同意書"</f>
        <v>令和８年度宮崎県高等学校文化連盟放送専門部の大会等 における個人情報の取り扱いに関する同意書</v>
      </c>
      <c r="B99" s="838"/>
      <c r="C99" s="838"/>
      <c r="D99" s="838"/>
      <c r="E99" s="838"/>
      <c r="F99" s="838"/>
      <c r="G99" s="838"/>
      <c r="H99" s="838"/>
      <c r="I99" s="838"/>
      <c r="J99" s="439"/>
      <c r="K99" s="439"/>
      <c r="L99" s="439"/>
      <c r="M99" s="439"/>
      <c r="N99" s="439"/>
      <c r="O99" s="439"/>
      <c r="R99" s="14"/>
      <c r="S99" s="14"/>
      <c r="T99" s="4"/>
      <c r="V99" s="5"/>
      <c r="W99" s="14"/>
      <c r="X99" s="14"/>
      <c r="Y99" s="14"/>
      <c r="Z99" s="14"/>
      <c r="AA99" s="14"/>
      <c r="AB99" s="14"/>
      <c r="AC99" s="14"/>
      <c r="AD99" s="14"/>
      <c r="AE99" s="14"/>
      <c r="AF99" s="14"/>
    </row>
    <row r="100" spans="1:32" s="8" customFormat="1" ht="7.5" customHeight="1">
      <c r="B100" s="135"/>
      <c r="C100" s="135"/>
      <c r="D100" s="68"/>
      <c r="F100" s="96"/>
      <c r="G100" s="96"/>
      <c r="H100" s="19"/>
      <c r="I100" s="19"/>
      <c r="J100" s="439"/>
      <c r="K100" s="439"/>
      <c r="L100" s="439"/>
      <c r="M100" s="439"/>
      <c r="N100" s="439"/>
      <c r="O100" s="439"/>
      <c r="R100" s="14"/>
      <c r="S100" s="14"/>
      <c r="T100" s="4"/>
      <c r="V100" s="5"/>
      <c r="W100" s="14"/>
      <c r="X100" s="14"/>
      <c r="Y100" s="14"/>
      <c r="Z100" s="14"/>
      <c r="AA100" s="14"/>
      <c r="AB100" s="14"/>
      <c r="AC100" s="14"/>
      <c r="AD100" s="14"/>
      <c r="AE100" s="14"/>
      <c r="AF100" s="14"/>
    </row>
    <row r="101" spans="1:32" s="8" customFormat="1" ht="16.5" customHeight="1">
      <c r="B101" s="6"/>
      <c r="C101" s="857" t="str">
        <f>B98&amp;"の宮崎県高等学校文化連盟放送専門部の大会等 における個人情報（肖像権に関わるものを含む）について、宮崎県高等学校文化連盟放送専門部は、次のとおり扱うものとする。"</f>
        <v>令和８年度の宮崎県高等学校文化連盟放送専門部の大会等 における個人情報（肖像権に関わるものを含む）について、宮崎県高等学校文化連盟放送専門部は、次のとおり扱うものとする。</v>
      </c>
      <c r="D101" s="857"/>
      <c r="E101" s="857"/>
      <c r="F101" s="857"/>
      <c r="G101" s="857"/>
      <c r="H101" s="857"/>
      <c r="I101" s="141"/>
      <c r="J101" s="439"/>
      <c r="K101" s="439"/>
      <c r="L101" s="439"/>
      <c r="M101" s="439"/>
      <c r="N101" s="439"/>
      <c r="O101" s="439"/>
      <c r="R101" s="14"/>
      <c r="S101" s="14"/>
      <c r="T101" s="4"/>
      <c r="V101" s="5"/>
      <c r="W101" s="14"/>
      <c r="X101" s="14"/>
      <c r="Y101" s="14"/>
      <c r="Z101" s="14"/>
      <c r="AA101" s="14"/>
      <c r="AB101" s="14"/>
      <c r="AC101" s="14"/>
      <c r="AD101" s="14"/>
      <c r="AE101" s="14"/>
      <c r="AF101" s="14"/>
    </row>
    <row r="102" spans="1:32" s="8" customFormat="1" ht="7.5" hidden="1" customHeight="1">
      <c r="B102" s="142"/>
      <c r="C102" s="857"/>
      <c r="D102" s="857"/>
      <c r="E102" s="857"/>
      <c r="F102" s="857"/>
      <c r="G102" s="857"/>
      <c r="H102" s="857"/>
      <c r="I102" s="137"/>
      <c r="J102" s="439"/>
      <c r="K102" s="439"/>
      <c r="L102" s="439"/>
      <c r="M102" s="439"/>
      <c r="N102" s="439"/>
      <c r="O102" s="439"/>
      <c r="R102" s="14"/>
      <c r="S102" s="14"/>
      <c r="T102" s="14"/>
      <c r="V102" s="5"/>
      <c r="W102" s="14"/>
      <c r="X102" s="14"/>
      <c r="Y102" s="14"/>
      <c r="Z102" s="14"/>
      <c r="AA102" s="14"/>
      <c r="AB102" s="14"/>
      <c r="AC102" s="14"/>
      <c r="AD102" s="14"/>
      <c r="AE102" s="14"/>
      <c r="AF102" s="14"/>
    </row>
    <row r="103" spans="1:32" s="8" customFormat="1" ht="16.5" hidden="1" customHeight="1">
      <c r="B103" s="144"/>
      <c r="C103" s="857"/>
      <c r="D103" s="857"/>
      <c r="E103" s="857"/>
      <c r="F103" s="857"/>
      <c r="G103" s="857"/>
      <c r="H103" s="857"/>
      <c r="I103" s="141"/>
      <c r="J103" s="439"/>
      <c r="K103" s="439"/>
      <c r="L103" s="439"/>
      <c r="M103" s="439"/>
      <c r="N103" s="439"/>
      <c r="O103" s="439"/>
      <c r="R103" s="14"/>
      <c r="S103" s="14"/>
      <c r="T103" s="14"/>
      <c r="V103" s="5"/>
      <c r="W103" s="14"/>
      <c r="X103" s="14"/>
      <c r="Y103" s="14"/>
      <c r="Z103" s="14"/>
      <c r="AA103" s="14"/>
      <c r="AB103" s="14"/>
      <c r="AC103" s="14"/>
      <c r="AD103" s="14"/>
      <c r="AE103" s="14"/>
      <c r="AF103" s="14"/>
    </row>
    <row r="104" spans="1:32" s="8" customFormat="1" ht="7.5" customHeight="1">
      <c r="B104" s="19"/>
      <c r="C104" s="857"/>
      <c r="D104" s="857"/>
      <c r="E104" s="857"/>
      <c r="F104" s="857"/>
      <c r="G104" s="857"/>
      <c r="H104" s="857"/>
      <c r="I104" s="141"/>
      <c r="J104" s="439"/>
      <c r="K104" s="439"/>
      <c r="L104" s="439"/>
      <c r="M104" s="439"/>
      <c r="N104" s="439"/>
      <c r="O104" s="439"/>
      <c r="R104" s="14"/>
      <c r="S104" s="14"/>
      <c r="T104" s="4"/>
      <c r="V104" s="5"/>
      <c r="W104" s="4"/>
      <c r="X104" s="4"/>
      <c r="Y104" s="4"/>
      <c r="Z104" s="4"/>
      <c r="AA104" s="4"/>
      <c r="AB104" s="4"/>
      <c r="AC104" s="4"/>
      <c r="AD104" s="14"/>
      <c r="AE104" s="14"/>
      <c r="AF104" s="14"/>
    </row>
    <row r="105" spans="1:32" ht="31.5" customHeight="1">
      <c r="B105" s="858"/>
      <c r="C105" s="857"/>
      <c r="D105" s="857"/>
      <c r="E105" s="857"/>
      <c r="F105" s="857"/>
      <c r="G105" s="857"/>
      <c r="H105" s="857"/>
      <c r="I105" s="96"/>
      <c r="J105" s="914"/>
      <c r="K105" s="914"/>
      <c r="L105" s="843"/>
      <c r="M105" s="843"/>
      <c r="N105" s="843"/>
      <c r="O105" s="843"/>
      <c r="S105" s="14"/>
    </row>
    <row r="106" spans="1:32" ht="24.75" customHeight="1">
      <c r="B106" s="858"/>
      <c r="C106" s="387"/>
      <c r="D106" s="387"/>
      <c r="E106" s="3"/>
      <c r="F106" s="388"/>
      <c r="G106" s="388"/>
      <c r="H106" s="389"/>
      <c r="I106" s="148"/>
      <c r="J106" s="682"/>
      <c r="K106" s="682"/>
      <c r="L106" s="683"/>
      <c r="M106" s="683"/>
      <c r="N106" s="683"/>
      <c r="O106" s="683"/>
      <c r="S106" s="14"/>
    </row>
    <row r="107" spans="1:32" ht="18.75" customHeight="1">
      <c r="B107" s="63"/>
      <c r="C107" s="859" t="s">
        <v>446</v>
      </c>
      <c r="D107" s="859"/>
      <c r="E107" s="859"/>
      <c r="F107" s="859"/>
      <c r="G107" s="859"/>
      <c r="H107" s="859"/>
      <c r="I107" s="7"/>
      <c r="L107" s="381"/>
      <c r="N107" s="381"/>
    </row>
    <row r="108" spans="1:32" ht="18.75" customHeight="1">
      <c r="B108" s="63"/>
      <c r="C108" s="859"/>
      <c r="D108" s="859"/>
      <c r="E108" s="859"/>
      <c r="F108" s="859"/>
      <c r="G108" s="859"/>
      <c r="H108" s="859"/>
      <c r="I108" s="7"/>
      <c r="L108" s="381"/>
      <c r="N108" s="381"/>
    </row>
    <row r="109" spans="1:32" ht="18.75" customHeight="1">
      <c r="B109" s="63"/>
      <c r="C109" s="859"/>
      <c r="D109" s="859"/>
      <c r="E109" s="859"/>
      <c r="F109" s="859"/>
      <c r="G109" s="859"/>
      <c r="H109" s="859"/>
      <c r="I109" s="7"/>
      <c r="L109" s="381"/>
      <c r="N109" s="381"/>
    </row>
    <row r="110" spans="1:32" ht="18.75" customHeight="1">
      <c r="B110" s="63"/>
      <c r="C110" s="859"/>
      <c r="D110" s="859"/>
      <c r="E110" s="859"/>
      <c r="F110" s="859"/>
      <c r="G110" s="859"/>
      <c r="H110" s="859"/>
      <c r="I110" s="7"/>
      <c r="L110" s="381"/>
      <c r="M110" s="684"/>
      <c r="N110" s="381"/>
      <c r="O110" s="684"/>
    </row>
    <row r="111" spans="1:32" ht="18.75" customHeight="1">
      <c r="B111" s="63"/>
      <c r="C111" s="390"/>
      <c r="D111" s="390"/>
      <c r="E111" s="390"/>
      <c r="F111" s="390"/>
      <c r="G111" s="390"/>
      <c r="H111" s="390"/>
      <c r="I111" s="7"/>
      <c r="L111" s="381"/>
      <c r="N111" s="381"/>
    </row>
    <row r="112" spans="1:32" ht="18.75" customHeight="1">
      <c r="B112" s="63"/>
      <c r="C112" s="390"/>
      <c r="D112" s="390"/>
      <c r="E112" s="390"/>
      <c r="F112" s="390"/>
      <c r="G112" s="390"/>
      <c r="H112" s="390"/>
      <c r="I112" s="7"/>
      <c r="L112" s="381"/>
      <c r="N112" s="381"/>
    </row>
    <row r="113" spans="2:32" ht="18.75" customHeight="1">
      <c r="B113" s="63"/>
      <c r="C113" s="859" t="s">
        <v>469</v>
      </c>
      <c r="D113" s="859"/>
      <c r="E113" s="859"/>
      <c r="F113" s="859"/>
      <c r="G113" s="859"/>
      <c r="H113" s="859"/>
      <c r="I113" s="7"/>
      <c r="L113" s="381"/>
      <c r="M113" s="684"/>
      <c r="N113" s="381"/>
      <c r="O113" s="684"/>
    </row>
    <row r="114" spans="2:32" ht="18.75" customHeight="1">
      <c r="B114" s="63"/>
      <c r="C114" s="859"/>
      <c r="D114" s="859"/>
      <c r="E114" s="859"/>
      <c r="F114" s="859"/>
      <c r="G114" s="859"/>
      <c r="H114" s="859"/>
      <c r="I114" s="7"/>
      <c r="L114" s="381"/>
      <c r="N114" s="381"/>
    </row>
    <row r="115" spans="2:32" ht="18.75" customHeight="1">
      <c r="B115" s="63"/>
      <c r="C115" s="859"/>
      <c r="D115" s="859"/>
      <c r="E115" s="859"/>
      <c r="F115" s="859"/>
      <c r="G115" s="859"/>
      <c r="H115" s="859"/>
      <c r="I115" s="7"/>
      <c r="L115" s="381"/>
      <c r="N115" s="381"/>
    </row>
    <row r="116" spans="2:32" ht="18.75" customHeight="1">
      <c r="B116" s="63"/>
      <c r="C116" s="859"/>
      <c r="D116" s="859"/>
      <c r="E116" s="859"/>
      <c r="F116" s="859"/>
      <c r="G116" s="859"/>
      <c r="H116" s="859"/>
      <c r="I116" s="7"/>
      <c r="L116" s="381"/>
      <c r="N116" s="381"/>
    </row>
    <row r="117" spans="2:32" ht="18.75" customHeight="1">
      <c r="B117" s="63"/>
      <c r="C117" s="859"/>
      <c r="D117" s="859"/>
      <c r="E117" s="859"/>
      <c r="F117" s="859"/>
      <c r="G117" s="859"/>
      <c r="H117" s="859"/>
      <c r="I117" s="7"/>
      <c r="L117" s="381"/>
      <c r="N117" s="381"/>
    </row>
    <row r="118" spans="2:32" ht="18.75" customHeight="1">
      <c r="B118" s="63"/>
      <c r="C118" s="391"/>
      <c r="D118" s="391"/>
      <c r="E118" s="391"/>
      <c r="F118" s="391"/>
      <c r="G118" s="391"/>
      <c r="H118" s="391"/>
      <c r="I118" s="7"/>
      <c r="L118" s="381"/>
      <c r="M118" s="684"/>
      <c r="N118" s="381"/>
      <c r="O118" s="684"/>
    </row>
    <row r="119" spans="2:32" ht="18.75" customHeight="1">
      <c r="B119" s="63"/>
      <c r="C119" s="390"/>
      <c r="D119" s="390"/>
      <c r="E119" s="390"/>
      <c r="F119" s="390"/>
      <c r="G119" s="390"/>
      <c r="H119" s="390"/>
      <c r="I119" s="7"/>
    </row>
    <row r="120" spans="2:32" ht="18.75" customHeight="1">
      <c r="B120" s="63"/>
      <c r="C120" s="859" t="s">
        <v>447</v>
      </c>
      <c r="D120" s="859"/>
      <c r="E120" s="859"/>
      <c r="F120" s="859"/>
      <c r="G120" s="859"/>
      <c r="H120" s="859"/>
      <c r="I120" s="7"/>
    </row>
    <row r="121" spans="2:32" ht="18.75" customHeight="1">
      <c r="B121" s="63"/>
      <c r="C121" s="859"/>
      <c r="D121" s="859"/>
      <c r="E121" s="859"/>
      <c r="F121" s="859"/>
      <c r="G121" s="859"/>
      <c r="H121" s="859"/>
      <c r="I121" s="7"/>
    </row>
    <row r="122" spans="2:32" ht="18.75" customHeight="1">
      <c r="B122" s="63"/>
      <c r="C122" s="859"/>
      <c r="D122" s="859"/>
      <c r="E122" s="859"/>
      <c r="F122" s="859"/>
      <c r="G122" s="859"/>
      <c r="H122" s="859"/>
      <c r="I122" s="7"/>
    </row>
    <row r="123" spans="2:32" ht="18.75" customHeight="1">
      <c r="B123" s="63"/>
      <c r="C123" s="398"/>
      <c r="D123" s="398"/>
      <c r="E123" s="398"/>
      <c r="F123" s="398"/>
      <c r="G123" s="398"/>
      <c r="H123" s="398"/>
      <c r="I123" s="7"/>
      <c r="Q123" s="5"/>
      <c r="U123" s="4"/>
      <c r="V123" s="4"/>
      <c r="AB123" s="2"/>
      <c r="AC123" s="2"/>
      <c r="AD123" s="2"/>
      <c r="AE123" s="2"/>
      <c r="AF123" s="2"/>
    </row>
    <row r="124" spans="2:32" ht="18.75" customHeight="1">
      <c r="B124" s="63"/>
      <c r="C124" s="398"/>
      <c r="D124" s="398"/>
      <c r="E124" s="398"/>
      <c r="F124" s="398"/>
      <c r="G124" s="398"/>
      <c r="H124" s="398"/>
      <c r="I124" s="7"/>
      <c r="Q124" s="5"/>
      <c r="U124" s="4"/>
      <c r="V124" s="4"/>
      <c r="AB124" s="2"/>
      <c r="AC124" s="2"/>
      <c r="AD124" s="2"/>
      <c r="AE124" s="2"/>
      <c r="AF124" s="2"/>
    </row>
    <row r="125" spans="2:32" ht="18.75" customHeight="1">
      <c r="B125" s="63"/>
      <c r="C125" s="859" t="s">
        <v>1180</v>
      </c>
      <c r="D125" s="859"/>
      <c r="E125" s="859"/>
      <c r="F125" s="859"/>
      <c r="G125" s="859"/>
      <c r="H125" s="859"/>
      <c r="I125" s="7"/>
      <c r="Q125" s="5"/>
      <c r="U125" s="4"/>
      <c r="V125" s="4"/>
      <c r="AB125" s="2"/>
      <c r="AC125" s="2"/>
      <c r="AD125" s="2"/>
      <c r="AE125" s="2"/>
      <c r="AF125" s="2"/>
    </row>
    <row r="126" spans="2:32" ht="18.75" customHeight="1">
      <c r="B126" s="63"/>
      <c r="C126" s="859"/>
      <c r="D126" s="859"/>
      <c r="E126" s="859"/>
      <c r="F126" s="859"/>
      <c r="G126" s="859"/>
      <c r="H126" s="859"/>
      <c r="I126" s="7"/>
      <c r="Q126" s="5"/>
      <c r="U126" s="4"/>
      <c r="V126" s="4"/>
      <c r="AB126" s="2"/>
      <c r="AC126" s="2"/>
      <c r="AD126" s="2"/>
      <c r="AE126" s="2"/>
      <c r="AF126" s="2"/>
    </row>
    <row r="127" spans="2:32" ht="18.75" customHeight="1">
      <c r="B127" s="63"/>
      <c r="C127" s="859"/>
      <c r="D127" s="859"/>
      <c r="E127" s="859"/>
      <c r="F127" s="859"/>
      <c r="G127" s="859"/>
      <c r="H127" s="859"/>
      <c r="I127" s="7"/>
      <c r="Q127" s="5"/>
      <c r="U127" s="4"/>
      <c r="V127" s="4"/>
      <c r="AB127" s="2"/>
      <c r="AC127" s="2"/>
      <c r="AD127" s="2"/>
      <c r="AE127" s="2"/>
      <c r="AF127" s="2"/>
    </row>
    <row r="128" spans="2:32" ht="18.75" customHeight="1">
      <c r="B128" s="2"/>
      <c r="Q128" s="5"/>
      <c r="U128" s="4"/>
      <c r="V128" s="4"/>
      <c r="AB128" s="2"/>
      <c r="AC128" s="2"/>
      <c r="AD128" s="2"/>
      <c r="AE128" s="2"/>
      <c r="AF128" s="2"/>
    </row>
    <row r="129" spans="2:32" ht="18.75" customHeight="1">
      <c r="B129" s="2"/>
      <c r="F129" s="2"/>
      <c r="H129" s="2"/>
      <c r="Q129" s="5"/>
      <c r="U129" s="4"/>
      <c r="V129" s="4"/>
      <c r="AB129" s="2"/>
      <c r="AC129" s="2"/>
      <c r="AD129" s="2"/>
      <c r="AE129" s="2"/>
      <c r="AF129" s="2"/>
    </row>
    <row r="130" spans="2:32" ht="18.75" customHeight="1">
      <c r="B130" s="2"/>
      <c r="C130" s="7"/>
      <c r="D130" s="7"/>
      <c r="E130" s="7"/>
      <c r="G130" s="7"/>
      <c r="H130" s="7"/>
      <c r="Q130" s="5"/>
      <c r="U130" s="4"/>
      <c r="V130" s="4"/>
      <c r="AB130" s="2"/>
      <c r="AC130" s="2"/>
      <c r="AD130" s="2"/>
      <c r="AE130" s="2"/>
      <c r="AF130" s="2"/>
    </row>
    <row r="131" spans="2:32" ht="18.75" customHeight="1">
      <c r="B131" s="2"/>
      <c r="C131" s="7"/>
      <c r="D131" s="7"/>
      <c r="E131" s="7"/>
      <c r="G131" s="7"/>
      <c r="H131" s="7"/>
      <c r="Q131" s="5"/>
      <c r="U131" s="4"/>
      <c r="V131" s="4"/>
      <c r="AB131" s="2"/>
      <c r="AC131" s="2"/>
      <c r="AD131" s="2"/>
      <c r="AE131" s="2"/>
      <c r="AF131" s="2"/>
    </row>
    <row r="132" spans="2:32" ht="18.75" customHeight="1">
      <c r="B132" s="2"/>
      <c r="C132" s="882" t="s">
        <v>448</v>
      </c>
      <c r="D132" s="882"/>
      <c r="E132" s="882"/>
      <c r="F132" s="882"/>
      <c r="G132" s="882"/>
      <c r="H132" s="882"/>
      <c r="Q132" s="5"/>
      <c r="U132" s="4"/>
      <c r="V132" s="4"/>
      <c r="AB132" s="2"/>
      <c r="AC132" s="2"/>
      <c r="AD132" s="2"/>
      <c r="AE132" s="2"/>
      <c r="AF132" s="2"/>
    </row>
    <row r="133" spans="2:32" ht="18.75" customHeight="1">
      <c r="B133" s="2"/>
      <c r="C133" s="7"/>
      <c r="D133" s="7"/>
      <c r="E133" s="7"/>
      <c r="G133" s="7"/>
      <c r="H133" s="7"/>
      <c r="Q133" s="5"/>
      <c r="U133" s="4"/>
      <c r="V133" s="4"/>
      <c r="AB133" s="2"/>
      <c r="AC133" s="2"/>
      <c r="AD133" s="2"/>
      <c r="AE133" s="2"/>
      <c r="AF133" s="2"/>
    </row>
    <row r="134" spans="2:32" ht="18.75" customHeight="1">
      <c r="B134" s="2"/>
      <c r="F134" s="878" t="s">
        <v>449</v>
      </c>
      <c r="G134" s="878"/>
      <c r="H134" s="878"/>
      <c r="Q134" s="5"/>
      <c r="U134" s="4"/>
      <c r="V134" s="4"/>
      <c r="AB134" s="2"/>
      <c r="AC134" s="2"/>
      <c r="AD134" s="2"/>
      <c r="AE134" s="2"/>
      <c r="AF134" s="2"/>
    </row>
    <row r="135" spans="2:32" ht="18.75" customHeight="1">
      <c r="B135" s="2"/>
      <c r="Q135" s="5"/>
      <c r="U135" s="4"/>
      <c r="V135" s="4"/>
      <c r="AB135" s="2"/>
      <c r="AC135" s="2"/>
      <c r="AD135" s="2"/>
      <c r="AE135" s="2"/>
      <c r="AF135" s="2"/>
    </row>
    <row r="136" spans="2:32" ht="25.5" customHeight="1">
      <c r="B136" s="2"/>
      <c r="F136" s="394" t="s">
        <v>454</v>
      </c>
      <c r="G136" s="879">
        <f>C3</f>
        <v>0</v>
      </c>
      <c r="H136" s="879"/>
      <c r="I136" s="879"/>
      <c r="Q136" s="5"/>
      <c r="U136" s="4"/>
      <c r="V136" s="4"/>
      <c r="AB136" s="2"/>
      <c r="AC136" s="2"/>
      <c r="AD136" s="2"/>
      <c r="AE136" s="2"/>
      <c r="AF136" s="2"/>
    </row>
    <row r="137" spans="2:32" ht="18.75" customHeight="1">
      <c r="B137" s="2"/>
      <c r="F137" s="433"/>
      <c r="G137" s="434"/>
      <c r="H137" s="434"/>
      <c r="I137" s="434"/>
      <c r="Q137" s="5"/>
      <c r="U137" s="4"/>
      <c r="V137" s="4"/>
      <c r="AB137" s="2"/>
      <c r="AC137" s="2"/>
      <c r="AD137" s="2"/>
      <c r="AE137" s="2"/>
      <c r="AF137" s="2"/>
    </row>
    <row r="138" spans="2:32" ht="18.75" customHeight="1">
      <c r="B138" s="2"/>
      <c r="F138" s="146" t="s">
        <v>896</v>
      </c>
      <c r="G138" s="435"/>
      <c r="H138" s="436"/>
      <c r="I138" s="436"/>
      <c r="Q138" s="5"/>
      <c r="U138" s="4"/>
      <c r="V138" s="4"/>
      <c r="AB138" s="2"/>
      <c r="AC138" s="2"/>
      <c r="AD138" s="2"/>
      <c r="AE138" s="2"/>
      <c r="AF138" s="2"/>
    </row>
    <row r="139" spans="2:32" ht="18.75" customHeight="1">
      <c r="B139" s="2"/>
      <c r="Q139" s="5"/>
      <c r="U139" s="4"/>
      <c r="V139" s="4"/>
      <c r="AB139" s="2"/>
      <c r="AC139" s="2"/>
      <c r="AD139" s="2"/>
      <c r="AE139" s="2"/>
      <c r="AF139" s="2"/>
    </row>
    <row r="140" spans="2:32" ht="18.75" customHeight="1">
      <c r="C140" s="75"/>
      <c r="D140" s="75"/>
      <c r="E140" s="75"/>
      <c r="F140" s="394" t="s">
        <v>450</v>
      </c>
      <c r="G140" s="395"/>
      <c r="H140" s="395"/>
      <c r="I140" s="395"/>
      <c r="L140" s="381"/>
      <c r="N140" s="381"/>
      <c r="Q140" s="5"/>
      <c r="R140" s="134"/>
      <c r="S140" s="134"/>
      <c r="T140" s="134"/>
      <c r="U140" s="134"/>
      <c r="V140" s="134"/>
      <c r="W140" s="134"/>
      <c r="X140" s="134"/>
      <c r="AB140" s="2"/>
      <c r="AC140" s="2"/>
      <c r="AD140" s="2"/>
      <c r="AE140" s="2"/>
      <c r="AF140" s="2"/>
    </row>
    <row r="141" spans="2:32" s="173" customFormat="1" ht="18.75" customHeight="1">
      <c r="B141" s="32"/>
      <c r="C141" s="880"/>
      <c r="D141" s="880"/>
      <c r="F141" s="7"/>
      <c r="G141" s="396"/>
      <c r="H141" s="396"/>
      <c r="I141" s="32"/>
      <c r="J141" s="386"/>
      <c r="K141" s="383"/>
      <c r="L141" s="381"/>
      <c r="M141" s="383"/>
      <c r="N141" s="381"/>
      <c r="O141" s="383"/>
      <c r="P141" s="3"/>
      <c r="Q141" s="5"/>
      <c r="R141" s="4"/>
      <c r="S141" s="4"/>
      <c r="T141" s="4"/>
      <c r="U141" s="4"/>
      <c r="V141" s="4"/>
      <c r="W141" s="4"/>
      <c r="X141" s="4"/>
      <c r="Y141" s="134"/>
      <c r="Z141" s="134"/>
      <c r="AA141" s="4"/>
    </row>
    <row r="142" spans="2:32" ht="18.75" customHeight="1">
      <c r="C142" s="180"/>
      <c r="D142" s="180"/>
      <c r="F142" s="146" t="s">
        <v>451</v>
      </c>
      <c r="G142" s="53"/>
      <c r="H142" s="181"/>
      <c r="I142" s="397" t="s">
        <v>302</v>
      </c>
      <c r="L142" s="381"/>
      <c r="M142" s="381"/>
      <c r="N142" s="381"/>
      <c r="O142" s="381"/>
      <c r="P142" s="8"/>
      <c r="Q142" s="5"/>
      <c r="U142" s="4"/>
      <c r="V142" s="4"/>
      <c r="AB142" s="2"/>
      <c r="AC142" s="2"/>
      <c r="AD142" s="2"/>
      <c r="AE142" s="2"/>
      <c r="AF142" s="2"/>
    </row>
    <row r="143" spans="2:32" ht="18.75" customHeight="1">
      <c r="C143" s="180"/>
      <c r="D143" s="180"/>
      <c r="G143" s="139"/>
      <c r="H143" s="139"/>
      <c r="I143" s="96"/>
      <c r="K143" s="381"/>
      <c r="L143" s="381"/>
      <c r="M143" s="381"/>
      <c r="N143" s="381"/>
      <c r="O143" s="381"/>
      <c r="P143" s="8"/>
      <c r="Q143" s="5"/>
      <c r="R143" s="14"/>
      <c r="S143" s="14"/>
      <c r="T143" s="14"/>
      <c r="U143" s="14"/>
      <c r="V143" s="14"/>
      <c r="W143" s="14"/>
      <c r="X143" s="14"/>
      <c r="AB143" s="2"/>
      <c r="AC143" s="2"/>
      <c r="AD143" s="2"/>
      <c r="AE143" s="2"/>
      <c r="AF143" s="2"/>
    </row>
    <row r="144" spans="2:32" ht="18.75" customHeight="1">
      <c r="B144" s="63"/>
      <c r="C144" s="392"/>
      <c r="D144" s="392"/>
      <c r="E144" s="392"/>
      <c r="F144" s="392"/>
      <c r="G144" s="392"/>
      <c r="H144" s="392"/>
      <c r="I144" s="7"/>
    </row>
    <row r="145" spans="1:32" ht="18.75" customHeight="1">
      <c r="B145" s="63"/>
      <c r="C145" s="393"/>
      <c r="D145" s="393"/>
      <c r="E145" s="393"/>
      <c r="F145" s="393"/>
      <c r="G145" s="393"/>
      <c r="H145" s="393"/>
      <c r="I145" s="7"/>
    </row>
    <row r="146" spans="1:32" ht="18.75" customHeight="1">
      <c r="B146" s="2"/>
      <c r="J146" s="439"/>
      <c r="K146" s="439"/>
      <c r="L146" s="439"/>
      <c r="M146" s="439"/>
      <c r="N146" s="439"/>
      <c r="O146" s="439"/>
    </row>
    <row r="147" spans="1:32" ht="18.75" customHeight="1">
      <c r="B147" s="2"/>
      <c r="J147" s="439"/>
      <c r="K147" s="439"/>
      <c r="L147" s="439"/>
      <c r="M147" s="439"/>
      <c r="N147" s="439"/>
      <c r="O147" s="439"/>
    </row>
    <row r="148" spans="1:32" ht="18.75" customHeight="1">
      <c r="B148" s="2"/>
      <c r="C148" s="882"/>
      <c r="D148" s="882"/>
      <c r="E148" s="882"/>
      <c r="F148" s="882"/>
      <c r="G148" s="882"/>
      <c r="H148" s="882"/>
      <c r="J148" s="439"/>
      <c r="K148" s="439"/>
      <c r="L148" s="439"/>
      <c r="M148" s="439"/>
      <c r="N148" s="439"/>
      <c r="O148" s="439"/>
    </row>
    <row r="149" spans="1:32" ht="18.75" customHeight="1">
      <c r="B149" s="2"/>
      <c r="J149" s="439"/>
      <c r="K149" s="439"/>
      <c r="L149" s="439"/>
      <c r="M149" s="439"/>
      <c r="N149" s="439"/>
      <c r="O149" s="439"/>
    </row>
    <row r="150" spans="1:32" s="8" customFormat="1" ht="61.5" customHeight="1">
      <c r="B150" s="860" t="str">
        <f>B1</f>
        <v>第73回NHK杯全国高校放送コンテスト　宮崎県予選
参加申込及び部顧問（運営委員）の動静</v>
      </c>
      <c r="C150" s="860"/>
      <c r="D150" s="860"/>
      <c r="E150" s="860"/>
      <c r="F150" s="860"/>
      <c r="G150" s="129" t="s">
        <v>288</v>
      </c>
      <c r="H150" s="130"/>
      <c r="I150" s="130"/>
      <c r="J150" s="439"/>
      <c r="K150" s="439"/>
      <c r="L150" s="439"/>
      <c r="M150" s="439"/>
      <c r="N150" s="439"/>
      <c r="O150" s="439"/>
      <c r="R150" s="14"/>
      <c r="S150" s="14"/>
      <c r="T150" s="4"/>
      <c r="V150" s="5"/>
      <c r="W150" s="14"/>
      <c r="X150" s="14"/>
      <c r="Y150" s="14"/>
      <c r="Z150" s="14"/>
      <c r="AA150" s="14"/>
      <c r="AB150" s="14"/>
      <c r="AC150" s="14"/>
      <c r="AD150" s="14"/>
      <c r="AE150" s="14"/>
      <c r="AF150" s="14"/>
    </row>
    <row r="151" spans="1:32" s="8" customFormat="1" ht="21" customHeight="1">
      <c r="B151" s="141" t="s">
        <v>289</v>
      </c>
      <c r="C151" s="141" t="s">
        <v>289</v>
      </c>
      <c r="D151" s="861">
        <f>C3</f>
        <v>0</v>
      </c>
      <c r="E151" s="861"/>
      <c r="F151" s="22"/>
      <c r="G151" s="21"/>
      <c r="H151" s="19"/>
      <c r="I151" s="19"/>
      <c r="J151" s="439"/>
      <c r="K151" s="439"/>
      <c r="L151" s="439"/>
      <c r="M151" s="439"/>
      <c r="N151" s="439"/>
      <c r="O151" s="439"/>
      <c r="R151" s="14"/>
      <c r="S151" s="14"/>
      <c r="T151" s="4"/>
      <c r="V151" s="5"/>
      <c r="W151" s="14"/>
      <c r="X151" s="14"/>
      <c r="Y151" s="14"/>
      <c r="Z151" s="14"/>
      <c r="AA151" s="14"/>
      <c r="AB151" s="14"/>
      <c r="AC151" s="14"/>
      <c r="AD151" s="14"/>
      <c r="AE151" s="14"/>
      <c r="AF151" s="14"/>
    </row>
    <row r="152" spans="1:32" s="8" customFormat="1" ht="7.5" customHeight="1">
      <c r="B152" s="135"/>
      <c r="C152" s="135"/>
      <c r="D152" s="68"/>
      <c r="F152" s="96"/>
      <c r="G152" s="96"/>
      <c r="H152" s="19"/>
      <c r="I152" s="19"/>
      <c r="J152" s="439"/>
      <c r="K152" s="439"/>
      <c r="L152" s="439"/>
      <c r="M152" s="439"/>
      <c r="N152" s="439"/>
      <c r="O152" s="439"/>
      <c r="R152" s="14"/>
      <c r="S152" s="14"/>
      <c r="T152" s="4"/>
      <c r="V152" s="5"/>
      <c r="W152" s="14"/>
      <c r="X152" s="14"/>
      <c r="Y152" s="14"/>
      <c r="Z152" s="14"/>
      <c r="AA152" s="14"/>
      <c r="AB152" s="14"/>
      <c r="AC152" s="14"/>
      <c r="AD152" s="14"/>
      <c r="AE152" s="14"/>
      <c r="AF152" s="14"/>
    </row>
    <row r="153" spans="1:32" s="8" customFormat="1" ht="16.5" customHeight="1">
      <c r="B153" s="6" t="s">
        <v>290</v>
      </c>
      <c r="C153" s="6" t="s">
        <v>290</v>
      </c>
      <c r="D153" s="136">
        <f>(Ⅰ!C71)</f>
        <v>0</v>
      </c>
      <c r="F153" s="137"/>
      <c r="G153" s="138" t="s">
        <v>291</v>
      </c>
      <c r="H153" s="140">
        <v>2</v>
      </c>
      <c r="I153" s="141" t="s">
        <v>292</v>
      </c>
      <c r="J153" s="439"/>
      <c r="K153" s="439"/>
      <c r="L153" s="439"/>
      <c r="M153" s="439"/>
      <c r="N153" s="439"/>
      <c r="O153" s="439"/>
      <c r="R153" s="14"/>
      <c r="S153" s="14"/>
      <c r="T153" s="4"/>
      <c r="V153" s="5"/>
      <c r="W153" s="14"/>
      <c r="X153" s="14"/>
      <c r="Y153" s="14"/>
      <c r="Z153" s="14"/>
      <c r="AA153" s="14"/>
      <c r="AB153" s="14"/>
      <c r="AC153" s="14"/>
      <c r="AD153" s="14"/>
      <c r="AE153" s="14"/>
      <c r="AF153" s="14"/>
    </row>
    <row r="154" spans="1:32" s="8" customFormat="1" ht="7.5" hidden="1" customHeight="1">
      <c r="B154" s="142"/>
      <c r="C154" s="64"/>
      <c r="D154" s="62"/>
      <c r="E154" s="21"/>
      <c r="F154" s="137"/>
      <c r="G154" s="137"/>
      <c r="H154" s="137"/>
      <c r="I154" s="137"/>
      <c r="J154" s="439"/>
      <c r="K154" s="439"/>
      <c r="L154" s="439"/>
      <c r="M154" s="439"/>
      <c r="N154" s="439"/>
      <c r="O154" s="439"/>
      <c r="R154" s="14"/>
      <c r="S154" s="14"/>
      <c r="T154" s="14"/>
      <c r="V154" s="5"/>
      <c r="W154" s="14"/>
      <c r="X154" s="14"/>
      <c r="Y154" s="14"/>
      <c r="Z154" s="14"/>
      <c r="AA154" s="14"/>
      <c r="AB154" s="14"/>
      <c r="AC154" s="14"/>
      <c r="AD154" s="14"/>
      <c r="AE154" s="14"/>
      <c r="AF154" s="14"/>
    </row>
    <row r="155" spans="1:32" s="8" customFormat="1" ht="16.5" hidden="1" customHeight="1" thickBot="1">
      <c r="B155" s="144" t="s">
        <v>293</v>
      </c>
      <c r="C155" s="136">
        <f>D49</f>
        <v>0</v>
      </c>
      <c r="D155" s="145" t="s">
        <v>294</v>
      </c>
      <c r="E155" s="21"/>
      <c r="G155" s="138"/>
      <c r="H155" s="141"/>
      <c r="I155" s="141"/>
      <c r="J155" s="439"/>
      <c r="K155" s="439"/>
      <c r="L155" s="439"/>
      <c r="M155" s="439"/>
      <c r="N155" s="439"/>
      <c r="O155" s="439"/>
      <c r="R155" s="14"/>
      <c r="S155" s="14"/>
      <c r="T155" s="14"/>
      <c r="V155" s="5"/>
      <c r="W155" s="14"/>
      <c r="X155" s="14"/>
      <c r="Y155" s="14"/>
      <c r="Z155" s="14"/>
      <c r="AA155" s="14"/>
      <c r="AB155" s="14"/>
      <c r="AC155" s="14"/>
      <c r="AD155" s="14"/>
      <c r="AE155" s="14"/>
      <c r="AF155" s="14"/>
    </row>
    <row r="156" spans="1:32" s="8" customFormat="1" ht="7.5" customHeight="1" thickBot="1">
      <c r="B156" s="244"/>
      <c r="C156" s="244"/>
      <c r="D156" s="245"/>
      <c r="E156" s="246"/>
      <c r="H156" s="141"/>
      <c r="I156" s="141"/>
      <c r="J156" s="439"/>
      <c r="K156" s="439"/>
      <c r="L156" s="439"/>
      <c r="M156" s="439"/>
      <c r="N156" s="439"/>
      <c r="O156" s="439"/>
      <c r="R156" s="14"/>
      <c r="S156" s="14"/>
      <c r="T156" s="4"/>
      <c r="V156" s="5"/>
      <c r="W156" s="4"/>
      <c r="X156" s="4"/>
      <c r="Y156" s="4"/>
      <c r="Z156" s="4"/>
      <c r="AA156" s="4"/>
      <c r="AB156" s="4"/>
      <c r="AC156" s="4"/>
      <c r="AD156" s="14"/>
      <c r="AE156" s="14"/>
      <c r="AF156" s="14"/>
    </row>
    <row r="157" spans="1:32" ht="31.5" customHeight="1">
      <c r="B157" s="846" t="s">
        <v>295</v>
      </c>
      <c r="C157" s="876" t="s">
        <v>296</v>
      </c>
      <c r="D157" s="844" t="str">
        <f>D51</f>
        <v>登録番号</v>
      </c>
      <c r="E157" s="883"/>
      <c r="F157" s="922"/>
      <c r="G157" s="923"/>
      <c r="H157" s="414"/>
      <c r="I157" s="96"/>
      <c r="J157" s="908" t="str">
        <f>J51</f>
        <v>R07
NHK</v>
      </c>
      <c r="K157" s="909"/>
      <c r="L157" s="850" t="str">
        <f>L51</f>
        <v>R06
新人大会</v>
      </c>
      <c r="M157" s="851"/>
      <c r="N157" s="850" t="str">
        <f>N51</f>
        <v>R06
新人大会</v>
      </c>
      <c r="O157" s="851"/>
      <c r="S157" s="14"/>
    </row>
    <row r="158" spans="1:32" ht="24.75" customHeight="1" thickBot="1">
      <c r="B158" s="856"/>
      <c r="C158" s="877"/>
      <c r="D158" s="845"/>
      <c r="E158" s="884"/>
      <c r="F158" s="415"/>
      <c r="G158" s="413"/>
      <c r="H158" s="416"/>
      <c r="I158" s="148"/>
      <c r="J158" s="452" t="s">
        <v>298</v>
      </c>
      <c r="K158" s="453" t="s">
        <v>299</v>
      </c>
      <c r="L158" s="685" t="s">
        <v>298</v>
      </c>
      <c r="M158" s="454" t="s">
        <v>299</v>
      </c>
      <c r="N158" s="685" t="s">
        <v>298</v>
      </c>
      <c r="O158" s="454" t="s">
        <v>299</v>
      </c>
      <c r="S158" s="14"/>
    </row>
    <row r="159" spans="1:32" ht="15.75" customHeight="1" thickTop="1">
      <c r="A159" s="2">
        <v>41</v>
      </c>
      <c r="B159" s="242" t="str">
        <f>IF($C$4="", "",$C$4)</f>
        <v/>
      </c>
      <c r="C159" s="184" t="str">
        <f>IF($C$28=TRUE,(Ⅴ１!B47),"表示不可")</f>
        <v>表示不可</v>
      </c>
      <c r="D159" s="185" t="str">
        <f>IF($C$28=TRUE,(Ⅴ１!D47),"表示不可")</f>
        <v>表示不可</v>
      </c>
      <c r="E159" s="187" t="str">
        <f>IF($C$28=TRUE,(Ⅴ１!G47),"表示不可")</f>
        <v>表示不可</v>
      </c>
      <c r="F159" s="220" t="str">
        <f>IF($C$28=TRUE,(Ⅴ１!#REF!),"表示不可")</f>
        <v>表示不可</v>
      </c>
      <c r="G159" s="186" t="str">
        <f>IF($C$28=TRUE,(Ⅴ１!#REF!),"表示不可")</f>
        <v>表示不可</v>
      </c>
      <c r="H159" s="177" t="str">
        <f>IF($C$28=TRUE,(Ⅴ１!#REF!),"表示不可")</f>
        <v>表示不可</v>
      </c>
      <c r="I159" s="7"/>
      <c r="J159" s="455"/>
      <c r="K159" s="456"/>
      <c r="L159" s="457"/>
      <c r="M159" s="458"/>
      <c r="N159" s="457"/>
      <c r="O159" s="458"/>
    </row>
    <row r="160" spans="1:32" ht="15.75" customHeight="1">
      <c r="A160" s="2">
        <v>42</v>
      </c>
      <c r="B160" s="247" t="str">
        <f t="shared" ref="B160:B178" si="17">IF($C$4="", "",$C$4)</f>
        <v/>
      </c>
      <c r="C160" s="191" t="str">
        <f>IF($C$28=TRUE,(Ⅴ１!B48),"表示不可")</f>
        <v>表示不可</v>
      </c>
      <c r="D160" s="192" t="str">
        <f>IF($C$28=TRUE,(Ⅴ１!D48),"表示不可")</f>
        <v>表示不可</v>
      </c>
      <c r="E160" s="194" t="str">
        <f>IF($C$28=TRUE,(Ⅴ１!G48),"表示不可")</f>
        <v>表示不可</v>
      </c>
      <c r="F160" s="194" t="str">
        <f>IF($C$28=TRUE,(Ⅴ１!#REF!),"表示不可")</f>
        <v>表示不可</v>
      </c>
      <c r="G160" s="193" t="str">
        <f>IF($C$28=TRUE,(Ⅴ１!#REF!),"表示不可")</f>
        <v>表示不可</v>
      </c>
      <c r="H160" s="197" t="str">
        <f>IF($C$28=TRUE,(Ⅴ１!#REF!),"表示不可")</f>
        <v>表示不可</v>
      </c>
      <c r="I160" s="7"/>
      <c r="J160" s="459"/>
      <c r="K160" s="460"/>
      <c r="L160" s="461"/>
      <c r="M160" s="462"/>
      <c r="N160" s="461"/>
      <c r="O160" s="462"/>
    </row>
    <row r="161" spans="1:15" ht="15.75" customHeight="1">
      <c r="A161" s="2">
        <v>43</v>
      </c>
      <c r="B161" s="247" t="str">
        <f t="shared" si="17"/>
        <v/>
      </c>
      <c r="C161" s="191" t="str">
        <f>IF($C$28=TRUE,(Ⅴ１!B49),"表示不可")</f>
        <v>表示不可</v>
      </c>
      <c r="D161" s="192" t="str">
        <f>IF($C$28=TRUE,(Ⅴ１!D49),"表示不可")</f>
        <v>表示不可</v>
      </c>
      <c r="E161" s="194" t="str">
        <f>IF($C$28=TRUE,(Ⅴ１!G49),"表示不可")</f>
        <v>表示不可</v>
      </c>
      <c r="F161" s="194" t="str">
        <f>IF($C$28=TRUE,(Ⅴ１!#REF!),"表示不可")</f>
        <v>表示不可</v>
      </c>
      <c r="G161" s="193" t="str">
        <f>IF($C$28=TRUE,(Ⅴ１!#REF!),"表示不可")</f>
        <v>表示不可</v>
      </c>
      <c r="H161" s="197" t="str">
        <f>IF($C$28=TRUE,(Ⅴ１!#REF!),"表示不可")</f>
        <v>表示不可</v>
      </c>
      <c r="I161" s="7"/>
      <c r="J161" s="459"/>
      <c r="K161" s="460"/>
      <c r="L161" s="461"/>
      <c r="M161" s="462"/>
      <c r="N161" s="461"/>
      <c r="O161" s="462"/>
    </row>
    <row r="162" spans="1:15" ht="15.75" customHeight="1">
      <c r="A162" s="2">
        <v>44</v>
      </c>
      <c r="B162" s="247" t="str">
        <f t="shared" si="17"/>
        <v/>
      </c>
      <c r="C162" s="191" t="str">
        <f>IF($C$28=TRUE,(Ⅴ１!B50),"表示不可")</f>
        <v>表示不可</v>
      </c>
      <c r="D162" s="192" t="str">
        <f>IF($C$28=TRUE,(Ⅴ１!D50),"表示不可")</f>
        <v>表示不可</v>
      </c>
      <c r="E162" s="194" t="str">
        <f>IF($C$28=TRUE,(Ⅴ１!G50),"表示不可")</f>
        <v>表示不可</v>
      </c>
      <c r="F162" s="194" t="str">
        <f>IF($C$28=TRUE,(Ⅴ１!#REF!),"表示不可")</f>
        <v>表示不可</v>
      </c>
      <c r="G162" s="193" t="str">
        <f>IF($C$28=TRUE,(Ⅴ１!#REF!),"表示不可")</f>
        <v>表示不可</v>
      </c>
      <c r="H162" s="197" t="str">
        <f>IF($C$28=TRUE,(Ⅴ１!#REF!),"表示不可")</f>
        <v>表示不可</v>
      </c>
      <c r="I162" s="7"/>
      <c r="J162" s="459"/>
      <c r="K162" s="460"/>
      <c r="L162" s="461"/>
      <c r="M162" s="471"/>
      <c r="N162" s="461"/>
      <c r="O162" s="471"/>
    </row>
    <row r="163" spans="1:15" ht="15.75" customHeight="1" thickBot="1">
      <c r="A163" s="2">
        <v>45</v>
      </c>
      <c r="B163" s="248" t="str">
        <f t="shared" si="17"/>
        <v/>
      </c>
      <c r="C163" s="199" t="str">
        <f>IF($C$28=TRUE,(Ⅴ１!B51),"表示不可")</f>
        <v>表示不可</v>
      </c>
      <c r="D163" s="200" t="str">
        <f>IF($C$28=TRUE,(Ⅴ１!D51),"表示不可")</f>
        <v>表示不可</v>
      </c>
      <c r="E163" s="202" t="str">
        <f>IF($C$28=TRUE,(Ⅴ１!G51),"表示不可")</f>
        <v>表示不可</v>
      </c>
      <c r="F163" s="202" t="str">
        <f>IF($C$28=TRUE,(Ⅴ１!#REF!),"表示不可")</f>
        <v>表示不可</v>
      </c>
      <c r="G163" s="201" t="str">
        <f>IF($C$28=TRUE,(Ⅴ１!#REF!),"表示不可")</f>
        <v>表示不可</v>
      </c>
      <c r="H163" s="205" t="str">
        <f>IF($C$28=TRUE,(Ⅴ１!#REF!),"表示不可")</f>
        <v>表示不可</v>
      </c>
      <c r="I163" s="7"/>
      <c r="J163" s="463"/>
      <c r="K163" s="464"/>
      <c r="L163" s="465"/>
      <c r="M163" s="466"/>
      <c r="N163" s="465"/>
      <c r="O163" s="466"/>
    </row>
    <row r="164" spans="1:15" ht="15.75" customHeight="1">
      <c r="A164" s="2">
        <v>46</v>
      </c>
      <c r="B164" s="240" t="str">
        <f t="shared" si="17"/>
        <v/>
      </c>
      <c r="C164" s="206" t="str">
        <f>IF($C$28=TRUE,(Ⅴ１!B52),"表示不可")</f>
        <v>表示不可</v>
      </c>
      <c r="D164" s="207" t="str">
        <f>IF($C$28=TRUE,(Ⅴ１!D52),"表示不可")</f>
        <v>表示不可</v>
      </c>
      <c r="E164" s="208" t="str">
        <f>IF($C$28=TRUE,(Ⅴ１!G52),"表示不可")</f>
        <v>表示不可</v>
      </c>
      <c r="F164" s="208" t="str">
        <f>IF($C$28=TRUE,(Ⅴ１!#REF!),"表示不可")</f>
        <v>表示不可</v>
      </c>
      <c r="G164" s="150" t="str">
        <f>IF($C$28=TRUE,(Ⅴ１!#REF!),"表示不可")</f>
        <v>表示不可</v>
      </c>
      <c r="H164" s="172" t="str">
        <f>IF($C$28=TRUE,(Ⅴ１!#REF!),"表示不可")</f>
        <v>表示不可</v>
      </c>
      <c r="I164" s="7"/>
      <c r="J164" s="467"/>
      <c r="K164" s="468"/>
      <c r="L164" s="469"/>
      <c r="M164" s="470"/>
      <c r="N164" s="469"/>
      <c r="O164" s="470"/>
    </row>
    <row r="165" spans="1:15" ht="15.75" customHeight="1">
      <c r="A165" s="2">
        <v>47</v>
      </c>
      <c r="B165" s="247" t="str">
        <f t="shared" si="17"/>
        <v/>
      </c>
      <c r="C165" s="191" t="str">
        <f>IF($C$28=TRUE,(Ⅴ１!B53),"表示不可")</f>
        <v>表示不可</v>
      </c>
      <c r="D165" s="192" t="str">
        <f>IF($C$28=TRUE,(Ⅴ１!D53),"表示不可")</f>
        <v>表示不可</v>
      </c>
      <c r="E165" s="194" t="str">
        <f>IF($C$28=TRUE,(Ⅴ１!G53),"表示不可")</f>
        <v>表示不可</v>
      </c>
      <c r="F165" s="194" t="str">
        <f>IF($C$28=TRUE,(Ⅴ１!#REF!),"表示不可")</f>
        <v>表示不可</v>
      </c>
      <c r="G165" s="193" t="str">
        <f>IF($C$28=TRUE,(Ⅴ１!#REF!),"表示不可")</f>
        <v>表示不可</v>
      </c>
      <c r="H165" s="197" t="str">
        <f>IF($C$28=TRUE,(Ⅴ１!#REF!),"表示不可")</f>
        <v>表示不可</v>
      </c>
      <c r="I165" s="7"/>
      <c r="J165" s="459"/>
      <c r="K165" s="460"/>
      <c r="L165" s="461"/>
      <c r="M165" s="471"/>
      <c r="N165" s="461"/>
      <c r="O165" s="471"/>
    </row>
    <row r="166" spans="1:15" ht="15.75" customHeight="1">
      <c r="A166" s="2">
        <v>48</v>
      </c>
      <c r="B166" s="247" t="str">
        <f t="shared" si="17"/>
        <v/>
      </c>
      <c r="C166" s="191" t="str">
        <f>IF($C$28=TRUE,(Ⅴ１!B54),"表示不可")</f>
        <v>表示不可</v>
      </c>
      <c r="D166" s="192" t="str">
        <f>IF($C$28=TRUE,(Ⅴ１!D54),"表示不可")</f>
        <v>表示不可</v>
      </c>
      <c r="E166" s="194" t="str">
        <f>IF($C$28=TRUE,(Ⅴ１!G54),"表示不可")</f>
        <v>表示不可</v>
      </c>
      <c r="F166" s="194" t="str">
        <f>IF($C$28=TRUE,(Ⅴ１!#REF!),"表示不可")</f>
        <v>表示不可</v>
      </c>
      <c r="G166" s="193" t="str">
        <f>IF($C$28=TRUE,(Ⅴ１!#REF!),"表示不可")</f>
        <v>表示不可</v>
      </c>
      <c r="H166" s="197" t="str">
        <f>IF($C$28=TRUE,(Ⅴ１!#REF!),"表示不可")</f>
        <v>表示不可</v>
      </c>
      <c r="I166" s="7"/>
      <c r="J166" s="459"/>
      <c r="K166" s="460"/>
      <c r="L166" s="461"/>
      <c r="M166" s="462"/>
      <c r="N166" s="461"/>
      <c r="O166" s="462"/>
    </row>
    <row r="167" spans="1:15" ht="15.75" customHeight="1">
      <c r="A167" s="2">
        <v>49</v>
      </c>
      <c r="B167" s="247" t="str">
        <f t="shared" si="17"/>
        <v/>
      </c>
      <c r="C167" s="191" t="str">
        <f>IF($C$28=TRUE,(Ⅴ１!B55),"表示不可")</f>
        <v>表示不可</v>
      </c>
      <c r="D167" s="192" t="str">
        <f>IF($C$28=TRUE,(Ⅴ１!D55),"表示不可")</f>
        <v>表示不可</v>
      </c>
      <c r="E167" s="194" t="str">
        <f>IF($C$28=TRUE,(Ⅴ１!G55),"表示不可")</f>
        <v>表示不可</v>
      </c>
      <c r="F167" s="194" t="str">
        <f>IF($C$28=TRUE,(Ⅴ１!#REF!),"表示不可")</f>
        <v>表示不可</v>
      </c>
      <c r="G167" s="193" t="str">
        <f>IF($C$28=TRUE,(Ⅴ１!#REF!),"表示不可")</f>
        <v>表示不可</v>
      </c>
      <c r="H167" s="197" t="str">
        <f>IF($C$28=TRUE,(Ⅴ１!#REF!),"表示不可")</f>
        <v>表示不可</v>
      </c>
      <c r="I167" s="7"/>
      <c r="J167" s="459"/>
      <c r="K167" s="460"/>
      <c r="L167" s="461"/>
      <c r="M167" s="462"/>
      <c r="N167" s="461"/>
      <c r="O167" s="462"/>
    </row>
    <row r="168" spans="1:15" ht="15.75" customHeight="1" thickBot="1">
      <c r="A168" s="2">
        <v>50</v>
      </c>
      <c r="B168" s="249" t="str">
        <f t="shared" si="17"/>
        <v/>
      </c>
      <c r="C168" s="211" t="str">
        <f>IF($C$28=TRUE,(Ⅴ１!B56),"表示不可")</f>
        <v>表示不可</v>
      </c>
      <c r="D168" s="212" t="str">
        <f>IF($C$28=TRUE,(Ⅴ１!D56),"表示不可")</f>
        <v>表示不可</v>
      </c>
      <c r="E168" s="214" t="str">
        <f>IF($C$28=TRUE,(Ⅴ１!G56),"表示不可")</f>
        <v>表示不可</v>
      </c>
      <c r="F168" s="214" t="str">
        <f>IF($C$28=TRUE,(Ⅴ１!#REF!),"表示不可")</f>
        <v>表示不可</v>
      </c>
      <c r="G168" s="213" t="str">
        <f>IF($C$28=TRUE,(Ⅴ１!#REF!),"表示不可")</f>
        <v>表示不可</v>
      </c>
      <c r="H168" s="217" t="str">
        <f>IF($C$28=TRUE,(Ⅴ１!#REF!),"表示不可")</f>
        <v>表示不可</v>
      </c>
      <c r="I168" s="7"/>
      <c r="J168" s="472"/>
      <c r="K168" s="473"/>
      <c r="L168" s="474"/>
      <c r="M168" s="475"/>
      <c r="N168" s="474"/>
      <c r="O168" s="475"/>
    </row>
    <row r="169" spans="1:15" ht="15.75" customHeight="1">
      <c r="A169" s="2">
        <v>51</v>
      </c>
      <c r="B169" s="242" t="str">
        <f t="shared" si="17"/>
        <v/>
      </c>
      <c r="C169" s="218" t="str">
        <f>IF($C$28=TRUE,(Ⅴ１!B57),"表示不可")</f>
        <v>表示不可</v>
      </c>
      <c r="D169" s="219" t="str">
        <f>IF($C$28=TRUE,(Ⅴ１!D57),"表示不可")</f>
        <v>表示不可</v>
      </c>
      <c r="E169" s="220" t="str">
        <f>IF($C$28=TRUE,(Ⅴ１!G57),"表示不可")</f>
        <v>表示不可</v>
      </c>
      <c r="F169" s="220" t="str">
        <f>IF($C$28=TRUE,(Ⅴ１!#REF!),"表示不可")</f>
        <v>表示不可</v>
      </c>
      <c r="G169" s="162" t="str">
        <f>IF($C$28=TRUE,(Ⅴ１!#REF!),"表示不可")</f>
        <v>表示不可</v>
      </c>
      <c r="H169" s="177" t="str">
        <f>IF($C$28=TRUE,(Ⅴ１!#REF!),"表示不可")</f>
        <v>表示不可</v>
      </c>
      <c r="I169" s="7"/>
      <c r="J169" s="476"/>
      <c r="K169" s="477"/>
      <c r="L169" s="478"/>
      <c r="M169" s="479"/>
      <c r="N169" s="478"/>
      <c r="O169" s="479"/>
    </row>
    <row r="170" spans="1:15" ht="15.75" customHeight="1">
      <c r="A170" s="2">
        <v>52</v>
      </c>
      <c r="B170" s="247" t="str">
        <f t="shared" si="17"/>
        <v/>
      </c>
      <c r="C170" s="191" t="str">
        <f>IF($C$28=TRUE,(Ⅴ１!B58),"表示不可")</f>
        <v>表示不可</v>
      </c>
      <c r="D170" s="192" t="str">
        <f>IF($C$28=TRUE,(Ⅴ１!D58),"表示不可")</f>
        <v>表示不可</v>
      </c>
      <c r="E170" s="194" t="str">
        <f>IF($C$28=TRUE,(Ⅴ１!G58),"表示不可")</f>
        <v>表示不可</v>
      </c>
      <c r="F170" s="194" t="str">
        <f>IF($C$28=TRUE,(Ⅴ１!#REF!),"表示不可")</f>
        <v>表示不可</v>
      </c>
      <c r="G170" s="193" t="str">
        <f>IF($C$28=TRUE,(Ⅴ１!#REF!),"表示不可")</f>
        <v>表示不可</v>
      </c>
      <c r="H170" s="197" t="str">
        <f>IF($C$28=TRUE,(Ⅴ１!#REF!),"表示不可")</f>
        <v>表示不可</v>
      </c>
      <c r="I170" s="7"/>
      <c r="J170" s="459"/>
      <c r="K170" s="460"/>
      <c r="L170" s="461"/>
      <c r="M170" s="471"/>
      <c r="N170" s="461"/>
      <c r="O170" s="471"/>
    </row>
    <row r="171" spans="1:15" ht="15.75" customHeight="1">
      <c r="A171" s="2">
        <v>53</v>
      </c>
      <c r="B171" s="247" t="str">
        <f t="shared" si="17"/>
        <v/>
      </c>
      <c r="C171" s="191" t="str">
        <f>IF($C$28=TRUE,(Ⅴ１!B59),"表示不可")</f>
        <v>表示不可</v>
      </c>
      <c r="D171" s="192" t="str">
        <f>IF($C$28=TRUE,(Ⅴ１!D59),"表示不可")</f>
        <v>表示不可</v>
      </c>
      <c r="E171" s="194" t="str">
        <f>IF($C$28=TRUE,(Ⅴ１!G59),"表示不可")</f>
        <v>表示不可</v>
      </c>
      <c r="F171" s="194" t="str">
        <f>IF($C$28=TRUE,(Ⅴ１!#REF!),"表示不可")</f>
        <v>表示不可</v>
      </c>
      <c r="G171" s="193" t="str">
        <f>IF($C$28=TRUE,(Ⅴ１!#REF!),"表示不可")</f>
        <v>表示不可</v>
      </c>
      <c r="H171" s="197" t="str">
        <f>IF($C$28=TRUE,(Ⅴ１!#REF!),"表示不可")</f>
        <v>表示不可</v>
      </c>
      <c r="I171" s="7"/>
      <c r="J171" s="459"/>
      <c r="K171" s="460"/>
      <c r="L171" s="461"/>
      <c r="M171" s="462"/>
      <c r="N171" s="461"/>
      <c r="O171" s="462"/>
    </row>
    <row r="172" spans="1:15" ht="15.75" customHeight="1">
      <c r="A172" s="2">
        <v>54</v>
      </c>
      <c r="B172" s="247" t="str">
        <f t="shared" si="17"/>
        <v/>
      </c>
      <c r="C172" s="191" t="str">
        <f>IF($C$28=TRUE,(Ⅴ１!B60),"表示不可")</f>
        <v>表示不可</v>
      </c>
      <c r="D172" s="192" t="str">
        <f>IF($C$28=TRUE,(Ⅴ１!D60),"表示不可")</f>
        <v>表示不可</v>
      </c>
      <c r="E172" s="194" t="str">
        <f>IF($C$28=TRUE,(Ⅴ１!G60),"表示不可")</f>
        <v>表示不可</v>
      </c>
      <c r="F172" s="194" t="str">
        <f>IF($C$28=TRUE,(Ⅴ１!#REF!),"表示不可")</f>
        <v>表示不可</v>
      </c>
      <c r="G172" s="193" t="str">
        <f>IF($C$28=TRUE,(Ⅴ１!#REF!),"表示不可")</f>
        <v>表示不可</v>
      </c>
      <c r="H172" s="197" t="str">
        <f>IF($C$28=TRUE,(Ⅴ１!#REF!),"表示不可")</f>
        <v>表示不可</v>
      </c>
      <c r="I172" s="7"/>
      <c r="J172" s="459"/>
      <c r="K172" s="460"/>
      <c r="L172" s="459"/>
      <c r="M172" s="462"/>
      <c r="N172" s="459"/>
      <c r="O172" s="462"/>
    </row>
    <row r="173" spans="1:15" ht="15.75" customHeight="1" thickBot="1">
      <c r="A173" s="2">
        <v>55</v>
      </c>
      <c r="B173" s="248" t="str">
        <f t="shared" si="17"/>
        <v/>
      </c>
      <c r="C173" s="199" t="str">
        <f>IF($C$28=TRUE,(Ⅴ１!B61),"表示不可")</f>
        <v>表示不可</v>
      </c>
      <c r="D173" s="200" t="str">
        <f>IF($C$28=TRUE,(Ⅴ１!D61),"表示不可")</f>
        <v>表示不可</v>
      </c>
      <c r="E173" s="202" t="str">
        <f>IF($C$28=TRUE,(Ⅴ１!G61),"表示不可")</f>
        <v>表示不可</v>
      </c>
      <c r="F173" s="202" t="str">
        <f>IF($C$28=TRUE,(Ⅴ１!#REF!),"表示不可")</f>
        <v>表示不可</v>
      </c>
      <c r="G173" s="201" t="str">
        <f>IF($C$28=TRUE,(Ⅴ１!#REF!),"表示不可")</f>
        <v>表示不可</v>
      </c>
      <c r="H173" s="205" t="str">
        <f>IF($C$28=TRUE,(Ⅴ１!#REF!),"表示不可")</f>
        <v>表示不可</v>
      </c>
      <c r="I173" s="7"/>
      <c r="J173" s="463"/>
      <c r="K173" s="464"/>
      <c r="L173" s="463"/>
      <c r="M173" s="466"/>
      <c r="N173" s="463"/>
      <c r="O173" s="466"/>
    </row>
    <row r="174" spans="1:15" ht="15.75" customHeight="1">
      <c r="A174" s="2">
        <v>56</v>
      </c>
      <c r="B174" s="240" t="str">
        <f t="shared" si="17"/>
        <v/>
      </c>
      <c r="C174" s="206" t="str">
        <f>IF($C$28=TRUE,(Ⅴ１!B62),"表示不可")</f>
        <v>表示不可</v>
      </c>
      <c r="D174" s="207" t="str">
        <f>IF($C$28=TRUE,(Ⅴ１!D62),"表示不可")</f>
        <v>表示不可</v>
      </c>
      <c r="E174" s="208" t="str">
        <f>IF($C$28=TRUE,(Ⅴ１!G62),"表示不可")</f>
        <v>表示不可</v>
      </c>
      <c r="F174" s="208" t="str">
        <f>IF($C$28=TRUE,(Ⅴ１!#REF!),"表示不可")</f>
        <v>表示不可</v>
      </c>
      <c r="G174" s="150" t="str">
        <f>IF($C$28=TRUE,(Ⅴ１!#REF!),"表示不可")</f>
        <v>表示不可</v>
      </c>
      <c r="H174" s="172" t="str">
        <f>IF($C$28=TRUE,(Ⅴ１!#REF!),"表示不可")</f>
        <v>表示不可</v>
      </c>
      <c r="I174" s="7"/>
      <c r="J174" s="467"/>
      <c r="K174" s="468"/>
      <c r="L174" s="467"/>
      <c r="M174" s="470"/>
      <c r="N174" s="467"/>
      <c r="O174" s="470"/>
    </row>
    <row r="175" spans="1:15" ht="15.75" customHeight="1">
      <c r="A175" s="2">
        <v>57</v>
      </c>
      <c r="B175" s="247" t="str">
        <f t="shared" si="17"/>
        <v/>
      </c>
      <c r="C175" s="191" t="str">
        <f>IF($C$28=TRUE,(Ⅴ１!B63),"表示不可")</f>
        <v>表示不可</v>
      </c>
      <c r="D175" s="192" t="str">
        <f>IF($C$28=TRUE,(Ⅴ１!D63),"表示不可")</f>
        <v>表示不可</v>
      </c>
      <c r="E175" s="194" t="str">
        <f>IF($C$28=TRUE,(Ⅴ１!G63),"表示不可")</f>
        <v>表示不可</v>
      </c>
      <c r="F175" s="194" t="str">
        <f>IF($C$28=TRUE,(Ⅴ１!#REF!),"表示不可")</f>
        <v>表示不可</v>
      </c>
      <c r="G175" s="193" t="str">
        <f>IF($C$28=TRUE,(Ⅴ１!#REF!),"表示不可")</f>
        <v>表示不可</v>
      </c>
      <c r="H175" s="197" t="str">
        <f>IF($C$28=TRUE,(Ⅴ１!#REF!),"表示不可")</f>
        <v>表示不可</v>
      </c>
      <c r="I175" s="7"/>
      <c r="J175" s="459"/>
      <c r="K175" s="460"/>
      <c r="L175" s="459"/>
      <c r="M175" s="462"/>
      <c r="N175" s="459"/>
      <c r="O175" s="462"/>
    </row>
    <row r="176" spans="1:15" ht="15.75" customHeight="1">
      <c r="A176" s="2">
        <v>58</v>
      </c>
      <c r="B176" s="247" t="str">
        <f t="shared" si="17"/>
        <v/>
      </c>
      <c r="C176" s="191" t="str">
        <f>IF($C$28=TRUE,(Ⅴ１!B64),"表示不可")</f>
        <v>表示不可</v>
      </c>
      <c r="D176" s="192" t="str">
        <f>IF($C$28=TRUE,(Ⅴ１!D64),"表示不可")</f>
        <v>表示不可</v>
      </c>
      <c r="E176" s="194" t="str">
        <f>IF($C$28=TRUE,(Ⅴ１!G64),"表示不可")</f>
        <v>表示不可</v>
      </c>
      <c r="F176" s="194" t="str">
        <f>IF($C$28=TRUE,(Ⅴ１!#REF!),"表示不可")</f>
        <v>表示不可</v>
      </c>
      <c r="G176" s="193" t="str">
        <f>IF($C$28=TRUE,(Ⅴ１!#REF!),"表示不可")</f>
        <v>表示不可</v>
      </c>
      <c r="H176" s="197" t="str">
        <f>IF($C$28=TRUE,(Ⅴ１!#REF!),"表示不可")</f>
        <v>表示不可</v>
      </c>
      <c r="I176" s="7"/>
      <c r="J176" s="459"/>
      <c r="K176" s="460"/>
      <c r="L176" s="459"/>
      <c r="M176" s="462"/>
      <c r="N176" s="459"/>
      <c r="O176" s="462"/>
    </row>
    <row r="177" spans="1:15" ht="15.75" customHeight="1">
      <c r="A177" s="2">
        <v>59</v>
      </c>
      <c r="B177" s="247" t="str">
        <f t="shared" si="17"/>
        <v/>
      </c>
      <c r="C177" s="191" t="str">
        <f>IF($C$28=TRUE,(Ⅴ１!B65),"表示不可")</f>
        <v>表示不可</v>
      </c>
      <c r="D177" s="192" t="str">
        <f>IF($C$28=TRUE,(Ⅴ１!D65),"表示不可")</f>
        <v>表示不可</v>
      </c>
      <c r="E177" s="194" t="str">
        <f>IF($C$28=TRUE,(Ⅴ１!G65),"表示不可")</f>
        <v>表示不可</v>
      </c>
      <c r="F177" s="194" t="str">
        <f>IF($C$28=TRUE,(Ⅴ１!#REF!),"表示不可")</f>
        <v>表示不可</v>
      </c>
      <c r="G177" s="193" t="str">
        <f>IF($C$28=TRUE,(Ⅴ１!#REF!),"表示不可")</f>
        <v>表示不可</v>
      </c>
      <c r="H177" s="197" t="str">
        <f>IF($C$28=TRUE,(Ⅴ１!#REF!),"表示不可")</f>
        <v>表示不可</v>
      </c>
      <c r="I177" s="7"/>
      <c r="J177" s="459"/>
      <c r="K177" s="460"/>
      <c r="L177" s="459"/>
      <c r="M177" s="462"/>
      <c r="N177" s="459"/>
      <c r="O177" s="462"/>
    </row>
    <row r="178" spans="1:15" ht="15.75" customHeight="1" thickBot="1">
      <c r="A178" s="2">
        <v>60</v>
      </c>
      <c r="B178" s="248" t="str">
        <f t="shared" si="17"/>
        <v/>
      </c>
      <c r="C178" s="199" t="str">
        <f>IF($C$28=TRUE,(Ⅴ１!B66),"表示不可")</f>
        <v>表示不可</v>
      </c>
      <c r="D178" s="200" t="str">
        <f>IF($C$28=TRUE,(Ⅴ１!D66),"表示不可")</f>
        <v>表示不可</v>
      </c>
      <c r="E178" s="202" t="str">
        <f>IF($C$28=TRUE,(Ⅴ１!G66),"表示不可")</f>
        <v>表示不可</v>
      </c>
      <c r="F178" s="202" t="str">
        <f>IF($C$28=TRUE,(Ⅴ１!#REF!),"表示不可")</f>
        <v>表示不可</v>
      </c>
      <c r="G178" s="201" t="str">
        <f>IF($C$28=TRUE,(Ⅴ１!#REF!),"表示不可")</f>
        <v>表示不可</v>
      </c>
      <c r="H178" s="250" t="str">
        <f>IF($C$28=TRUE,(Ⅴ１!#REF!),"表示不可")</f>
        <v>表示不可</v>
      </c>
      <c r="I178" s="7"/>
      <c r="J178" s="463"/>
      <c r="K178" s="464"/>
      <c r="L178" s="463"/>
      <c r="M178" s="466"/>
      <c r="N178" s="463"/>
      <c r="O178" s="466"/>
    </row>
    <row r="179" spans="1:15" ht="12" customHeight="1">
      <c r="J179" s="439"/>
      <c r="K179" s="439"/>
      <c r="L179" s="439"/>
      <c r="M179" s="439"/>
      <c r="N179" s="439"/>
      <c r="O179" s="439"/>
    </row>
    <row r="180" spans="1:15" ht="15.75" customHeight="1">
      <c r="B180" s="2"/>
      <c r="J180" s="439"/>
      <c r="K180" s="439"/>
      <c r="L180" s="439"/>
      <c r="M180" s="439"/>
      <c r="N180" s="439"/>
      <c r="O180" s="439"/>
    </row>
    <row r="181" spans="1:15" ht="15.75" customHeight="1">
      <c r="B181" s="2"/>
      <c r="J181" s="439"/>
      <c r="K181" s="439"/>
      <c r="L181" s="439"/>
      <c r="M181" s="439"/>
      <c r="N181" s="439"/>
      <c r="O181" s="439"/>
    </row>
    <row r="182" spans="1:15" ht="15.75" customHeight="1">
      <c r="B182" s="2"/>
      <c r="J182" s="439"/>
      <c r="K182" s="439"/>
      <c r="L182" s="439"/>
      <c r="M182" s="439"/>
      <c r="N182" s="439"/>
      <c r="O182" s="439"/>
    </row>
    <row r="183" spans="1:15" ht="15.75" customHeight="1">
      <c r="B183" s="2"/>
      <c r="J183" s="439"/>
      <c r="K183" s="439"/>
      <c r="L183" s="439"/>
      <c r="M183" s="439"/>
      <c r="N183" s="439"/>
      <c r="O183" s="439"/>
    </row>
    <row r="184" spans="1:15" ht="15.75" customHeight="1">
      <c r="B184" s="2"/>
      <c r="J184" s="439"/>
      <c r="K184" s="439"/>
      <c r="L184" s="439"/>
      <c r="M184" s="439"/>
      <c r="N184" s="439"/>
      <c r="O184" s="439"/>
    </row>
    <row r="185" spans="1:15" ht="15.75" customHeight="1">
      <c r="B185" s="2"/>
      <c r="J185" s="439"/>
      <c r="K185" s="439"/>
      <c r="L185" s="439"/>
      <c r="M185" s="439"/>
      <c r="N185" s="439"/>
      <c r="O185" s="439"/>
    </row>
    <row r="186" spans="1:15" ht="15.75" customHeight="1">
      <c r="B186" s="2"/>
      <c r="J186" s="439"/>
      <c r="K186" s="439"/>
      <c r="L186" s="439"/>
      <c r="M186" s="439"/>
      <c r="N186" s="439"/>
      <c r="O186" s="439"/>
    </row>
    <row r="187" spans="1:15" ht="15.75" customHeight="1">
      <c r="B187" s="2"/>
      <c r="J187" s="439"/>
      <c r="K187" s="439"/>
      <c r="L187" s="439"/>
      <c r="M187" s="439"/>
      <c r="N187" s="439"/>
      <c r="O187" s="439"/>
    </row>
    <row r="188" spans="1:15" ht="15.75" customHeight="1">
      <c r="B188" s="2"/>
      <c r="J188" s="439"/>
      <c r="K188" s="439"/>
      <c r="L188" s="439"/>
      <c r="M188" s="439"/>
      <c r="N188" s="439"/>
      <c r="O188" s="439"/>
    </row>
    <row r="189" spans="1:15" ht="15.75" customHeight="1">
      <c r="B189" s="2"/>
      <c r="J189" s="439"/>
      <c r="K189" s="439"/>
      <c r="L189" s="439"/>
      <c r="M189" s="439"/>
      <c r="N189" s="439"/>
      <c r="O189" s="439"/>
    </row>
    <row r="190" spans="1:15" ht="15.75" customHeight="1">
      <c r="B190" s="2"/>
      <c r="J190" s="439"/>
      <c r="K190" s="439"/>
      <c r="L190" s="439"/>
      <c r="M190" s="439"/>
      <c r="N190" s="439"/>
      <c r="O190" s="439"/>
    </row>
    <row r="191" spans="1:15" ht="15.75" customHeight="1">
      <c r="B191" s="2"/>
      <c r="J191" s="439"/>
      <c r="K191" s="439"/>
      <c r="L191" s="439"/>
      <c r="M191" s="439"/>
      <c r="N191" s="439"/>
      <c r="O191" s="439"/>
    </row>
    <row r="192" spans="1:15" ht="15.75" customHeight="1">
      <c r="B192" s="2"/>
      <c r="J192" s="439"/>
      <c r="K192" s="439"/>
      <c r="L192" s="439"/>
      <c r="M192" s="439"/>
      <c r="N192" s="439"/>
      <c r="O192" s="439"/>
    </row>
    <row r="193" spans="2:32" ht="15.75" customHeight="1">
      <c r="B193" s="2"/>
      <c r="J193" s="439"/>
      <c r="K193" s="439"/>
      <c r="L193" s="439"/>
      <c r="M193" s="439"/>
      <c r="N193" s="439"/>
      <c r="O193" s="439"/>
    </row>
    <row r="194" spans="2:32" ht="15.75" customHeight="1">
      <c r="B194" s="2"/>
      <c r="J194" s="439"/>
      <c r="K194" s="439"/>
      <c r="L194" s="439"/>
      <c r="M194" s="439"/>
      <c r="N194" s="439"/>
      <c r="O194" s="439"/>
    </row>
    <row r="195" spans="2:32" ht="15.75" customHeight="1">
      <c r="B195" s="2"/>
      <c r="J195" s="439"/>
      <c r="K195" s="439"/>
      <c r="L195" s="439"/>
      <c r="M195" s="439"/>
      <c r="N195" s="439"/>
      <c r="O195" s="439"/>
    </row>
    <row r="196" spans="2:32" ht="15.75" customHeight="1">
      <c r="B196" s="2"/>
      <c r="J196" s="439"/>
      <c r="K196" s="439"/>
      <c r="L196" s="439"/>
      <c r="M196" s="439"/>
      <c r="N196" s="439"/>
      <c r="O196" s="439"/>
    </row>
    <row r="197" spans="2:32" ht="15.75" customHeight="1">
      <c r="B197" s="2"/>
      <c r="J197" s="439"/>
      <c r="K197" s="439"/>
      <c r="L197" s="439"/>
      <c r="M197" s="439"/>
      <c r="N197" s="439"/>
      <c r="O197" s="439"/>
    </row>
    <row r="198" spans="2:32" ht="15.75" customHeight="1">
      <c r="B198" s="2"/>
      <c r="J198" s="439"/>
      <c r="K198" s="439"/>
      <c r="L198" s="439"/>
      <c r="M198" s="439"/>
      <c r="N198" s="439"/>
      <c r="O198" s="439"/>
    </row>
    <row r="199" spans="2:32" ht="15.75" customHeight="1">
      <c r="B199" s="2"/>
      <c r="J199" s="439"/>
      <c r="K199" s="439"/>
      <c r="L199" s="439"/>
      <c r="M199" s="439"/>
      <c r="N199" s="439"/>
      <c r="O199" s="439"/>
    </row>
    <row r="200" spans="2:32" ht="68.25" customHeight="1">
      <c r="C200" s="874" t="str">
        <f>"　高文連個人情報に関する保護規定を承諾したうえで、上記のとおり"&amp;B44&amp;"への参加を申し込みます。"</f>
        <v>　高文連個人情報に関する保護規定を承諾したうえで、上記のとおり第73回NHK杯全国高校放送コンテスト　宮崎県予選への参加を申し込みます。</v>
      </c>
      <c r="D200" s="874"/>
      <c r="E200" s="874"/>
      <c r="F200" s="874"/>
      <c r="G200" s="874"/>
      <c r="H200" s="874"/>
      <c r="I200" s="874"/>
      <c r="J200" s="439"/>
      <c r="K200" s="439"/>
      <c r="L200" s="439"/>
      <c r="M200" s="439"/>
      <c r="N200" s="439"/>
      <c r="O200" s="439"/>
      <c r="S200" s="14"/>
      <c r="W200" s="134"/>
      <c r="X200" s="134"/>
      <c r="Y200" s="134"/>
      <c r="Z200" s="134"/>
      <c r="AA200" s="134"/>
      <c r="AB200" s="134"/>
      <c r="AC200" s="134"/>
    </row>
    <row r="201" spans="2:32" s="173" customFormat="1" ht="18.75" customHeight="1">
      <c r="B201" s="32"/>
      <c r="C201" s="875">
        <f ca="1">(Ⅰ!C23)</f>
        <v>46149</v>
      </c>
      <c r="D201" s="875"/>
      <c r="F201" s="7"/>
      <c r="H201" s="32"/>
      <c r="I201" s="32"/>
      <c r="J201" s="681"/>
      <c r="K201" s="681"/>
      <c r="L201" s="681"/>
      <c r="M201" s="681"/>
      <c r="N201" s="681"/>
      <c r="O201" s="681"/>
      <c r="R201" s="4"/>
      <c r="S201" s="14"/>
      <c r="T201" s="4"/>
      <c r="U201" s="3"/>
      <c r="V201" s="5"/>
      <c r="W201" s="4"/>
      <c r="X201" s="4"/>
      <c r="Y201" s="4"/>
      <c r="Z201" s="4"/>
      <c r="AA201" s="4"/>
      <c r="AB201" s="4"/>
      <c r="AC201" s="4"/>
      <c r="AD201" s="134"/>
      <c r="AE201" s="134"/>
      <c r="AF201" s="4"/>
    </row>
    <row r="202" spans="2:32" ht="18.75" customHeight="1">
      <c r="C202" s="180" t="s">
        <v>300</v>
      </c>
      <c r="D202" s="180"/>
      <c r="F202" s="7" t="s">
        <v>275</v>
      </c>
      <c r="G202" s="53">
        <f>C3</f>
        <v>0</v>
      </c>
      <c r="H202" s="181"/>
      <c r="I202" s="181"/>
      <c r="J202" s="439"/>
      <c r="K202" s="439"/>
      <c r="L202" s="439"/>
      <c r="M202" s="439"/>
      <c r="N202" s="439"/>
      <c r="O202" s="439"/>
      <c r="S202" s="14"/>
      <c r="T202" s="14"/>
      <c r="U202" s="8"/>
    </row>
    <row r="203" spans="2:32" ht="18.75" customHeight="1">
      <c r="C203" s="180" t="str">
        <f>C97</f>
        <v>（福島高等学校校長）</v>
      </c>
      <c r="D203" s="180"/>
      <c r="F203" s="182" t="s">
        <v>301</v>
      </c>
      <c r="G203" s="873">
        <f>(Ⅰ!C21)</f>
        <v>0</v>
      </c>
      <c r="H203" s="873"/>
      <c r="I203" s="183" t="s">
        <v>302</v>
      </c>
      <c r="J203" s="439"/>
      <c r="K203" s="439"/>
      <c r="L203" s="439"/>
      <c r="M203" s="439"/>
      <c r="N203" s="439"/>
      <c r="O203" s="439"/>
      <c r="R203" s="14"/>
      <c r="S203" s="14"/>
      <c r="T203" s="14"/>
      <c r="U203" s="8"/>
      <c r="W203" s="14"/>
      <c r="X203" s="14"/>
      <c r="Y203" s="14"/>
      <c r="Z203" s="14"/>
      <c r="AA203" s="14"/>
      <c r="AB203" s="14"/>
      <c r="AC203" s="14"/>
    </row>
    <row r="204" spans="2:32">
      <c r="J204" s="439"/>
      <c r="K204" s="439"/>
      <c r="L204" s="439"/>
      <c r="M204" s="439"/>
      <c r="N204" s="439"/>
      <c r="O204" s="439"/>
    </row>
    <row r="205" spans="2:32">
      <c r="J205" s="439"/>
      <c r="K205" s="439"/>
      <c r="L205" s="439"/>
      <c r="M205" s="439"/>
      <c r="N205" s="439"/>
      <c r="O205" s="439"/>
    </row>
    <row r="206" spans="2:32">
      <c r="J206" s="439"/>
      <c r="K206" s="439"/>
      <c r="L206" s="439"/>
      <c r="M206" s="439"/>
      <c r="N206" s="439"/>
      <c r="O206" s="439"/>
    </row>
    <row r="207" spans="2:32">
      <c r="J207" s="439"/>
      <c r="K207" s="439"/>
      <c r="L207" s="439"/>
      <c r="M207" s="439"/>
      <c r="N207" s="439"/>
      <c r="O207" s="439"/>
    </row>
    <row r="208" spans="2:32">
      <c r="J208" s="439"/>
      <c r="K208" s="439"/>
      <c r="L208" s="439"/>
      <c r="M208" s="439"/>
      <c r="N208" s="439"/>
      <c r="O208" s="439"/>
    </row>
    <row r="209" spans="6:32">
      <c r="J209" s="439"/>
      <c r="K209" s="439"/>
      <c r="L209" s="439"/>
      <c r="M209" s="439"/>
      <c r="N209" s="439"/>
      <c r="O209" s="439"/>
    </row>
    <row r="210" spans="6:32">
      <c r="J210" s="439"/>
      <c r="K210" s="439"/>
      <c r="L210" s="439"/>
      <c r="M210" s="439"/>
      <c r="N210" s="439"/>
      <c r="O210" s="439"/>
    </row>
    <row r="211" spans="6:32">
      <c r="J211" s="439"/>
      <c r="K211" s="439"/>
      <c r="L211" s="439"/>
      <c r="M211" s="439"/>
      <c r="N211" s="439"/>
      <c r="O211" s="439"/>
    </row>
    <row r="212" spans="6:32">
      <c r="J212" s="439"/>
      <c r="K212" s="439"/>
      <c r="L212" s="439"/>
      <c r="M212" s="439"/>
      <c r="N212" s="439"/>
      <c r="O212" s="439"/>
    </row>
    <row r="213" spans="6:32">
      <c r="J213" s="439"/>
      <c r="K213" s="439"/>
      <c r="L213" s="439"/>
      <c r="M213" s="439"/>
      <c r="N213" s="439"/>
      <c r="O213" s="439"/>
    </row>
    <row r="214" spans="6:32">
      <c r="J214" s="439"/>
      <c r="K214" s="439"/>
      <c r="L214" s="439"/>
      <c r="M214" s="439"/>
      <c r="N214" s="439"/>
      <c r="O214" s="439"/>
    </row>
    <row r="215" spans="6:32">
      <c r="F215" s="2"/>
      <c r="H215" s="2"/>
      <c r="I215" s="2"/>
      <c r="J215" s="439"/>
      <c r="K215" s="439"/>
      <c r="L215" s="439"/>
      <c r="M215" s="439"/>
      <c r="N215" s="439"/>
      <c r="O215" s="439"/>
      <c r="R215" s="2"/>
      <c r="W215" s="2"/>
      <c r="X215" s="2"/>
      <c r="Y215" s="2"/>
      <c r="Z215" s="2"/>
      <c r="AA215" s="2"/>
      <c r="AB215" s="2"/>
      <c r="AC215" s="2"/>
      <c r="AD215" s="2"/>
      <c r="AE215" s="2"/>
      <c r="AF215" s="2"/>
    </row>
    <row r="216" spans="6:32">
      <c r="F216" s="2"/>
      <c r="H216" s="2"/>
      <c r="I216" s="2"/>
      <c r="J216" s="439"/>
      <c r="K216" s="439"/>
      <c r="L216" s="439"/>
      <c r="M216" s="439"/>
      <c r="N216" s="439"/>
      <c r="O216" s="439"/>
      <c r="R216" s="2"/>
      <c r="W216" s="2"/>
      <c r="X216" s="2"/>
      <c r="Y216" s="2"/>
      <c r="Z216" s="2"/>
      <c r="AA216" s="2"/>
      <c r="AB216" s="2"/>
      <c r="AC216" s="2"/>
      <c r="AD216" s="2"/>
      <c r="AE216" s="2"/>
      <c r="AF216" s="2"/>
    </row>
    <row r="217" spans="6:32">
      <c r="F217" s="2"/>
      <c r="H217" s="2"/>
      <c r="I217" s="2"/>
      <c r="J217" s="439"/>
      <c r="K217" s="439"/>
      <c r="L217" s="439"/>
      <c r="M217" s="439"/>
      <c r="N217" s="439"/>
      <c r="O217" s="439"/>
      <c r="R217" s="2"/>
      <c r="W217" s="2"/>
      <c r="X217" s="2"/>
      <c r="Y217" s="2"/>
      <c r="Z217" s="2"/>
      <c r="AA217" s="2"/>
      <c r="AB217" s="2"/>
      <c r="AC217" s="2"/>
      <c r="AD217" s="2"/>
      <c r="AE217" s="2"/>
      <c r="AF217" s="2"/>
    </row>
    <row r="218" spans="6:32">
      <c r="F218" s="2"/>
      <c r="H218" s="2"/>
      <c r="I218" s="2"/>
      <c r="J218" s="439"/>
      <c r="K218" s="439"/>
      <c r="L218" s="439"/>
      <c r="M218" s="439"/>
      <c r="N218" s="439"/>
      <c r="O218" s="439"/>
      <c r="R218" s="2"/>
      <c r="W218" s="2"/>
      <c r="X218" s="2"/>
      <c r="Y218" s="2"/>
      <c r="Z218" s="2"/>
      <c r="AA218" s="2"/>
      <c r="AB218" s="2"/>
      <c r="AC218" s="2"/>
      <c r="AD218" s="2"/>
      <c r="AE218" s="2"/>
      <c r="AF218" s="2"/>
    </row>
    <row r="219" spans="6:32">
      <c r="F219" s="2"/>
      <c r="H219" s="2"/>
      <c r="I219" s="2"/>
      <c r="J219" s="439"/>
      <c r="K219" s="439"/>
      <c r="L219" s="439"/>
      <c r="M219" s="439"/>
      <c r="N219" s="439"/>
      <c r="O219" s="439"/>
      <c r="R219" s="2"/>
      <c r="W219" s="2"/>
      <c r="X219" s="2"/>
      <c r="Y219" s="2"/>
      <c r="Z219" s="2"/>
      <c r="AA219" s="2"/>
      <c r="AB219" s="2"/>
      <c r="AC219" s="2"/>
      <c r="AD219" s="2"/>
      <c r="AE219" s="2"/>
      <c r="AF219" s="2"/>
    </row>
    <row r="220" spans="6:32">
      <c r="F220" s="2"/>
      <c r="H220" s="2"/>
      <c r="I220" s="2"/>
      <c r="J220" s="439"/>
      <c r="K220" s="439"/>
      <c r="L220" s="439"/>
      <c r="M220" s="439"/>
      <c r="N220" s="439"/>
      <c r="O220" s="439"/>
      <c r="R220" s="2"/>
      <c r="W220" s="2"/>
      <c r="X220" s="2"/>
      <c r="Y220" s="2"/>
      <c r="Z220" s="2"/>
      <c r="AA220" s="2"/>
      <c r="AB220" s="2"/>
      <c r="AC220" s="2"/>
      <c r="AD220" s="2"/>
      <c r="AE220" s="2"/>
      <c r="AF220" s="2"/>
    </row>
    <row r="221" spans="6:32">
      <c r="F221" s="2"/>
      <c r="H221" s="2"/>
      <c r="I221" s="2"/>
      <c r="J221" s="439"/>
      <c r="K221" s="439"/>
      <c r="L221" s="439"/>
      <c r="M221" s="439"/>
      <c r="N221" s="439"/>
      <c r="O221" s="439"/>
      <c r="R221" s="2"/>
      <c r="W221" s="2"/>
      <c r="X221" s="2"/>
      <c r="Y221" s="2"/>
      <c r="Z221" s="2"/>
      <c r="AA221" s="2"/>
      <c r="AB221" s="2"/>
      <c r="AC221" s="2"/>
      <c r="AD221" s="2"/>
      <c r="AE221" s="2"/>
      <c r="AF221" s="2"/>
    </row>
    <row r="222" spans="6:32">
      <c r="F222" s="2"/>
      <c r="H222" s="2"/>
      <c r="I222" s="2"/>
      <c r="J222" s="439"/>
      <c r="K222" s="439"/>
      <c r="L222" s="439"/>
      <c r="M222" s="439"/>
      <c r="N222" s="439"/>
      <c r="O222" s="439"/>
      <c r="R222" s="2"/>
      <c r="W222" s="2"/>
      <c r="X222" s="2"/>
      <c r="Y222" s="2"/>
      <c r="Z222" s="2"/>
      <c r="AA222" s="2"/>
      <c r="AB222" s="2"/>
      <c r="AC222" s="2"/>
      <c r="AD222" s="2"/>
      <c r="AE222" s="2"/>
      <c r="AF222" s="2"/>
    </row>
    <row r="223" spans="6:32">
      <c r="F223" s="2"/>
      <c r="H223" s="2"/>
      <c r="I223" s="2"/>
      <c r="J223" s="439"/>
      <c r="K223" s="439"/>
      <c r="L223" s="439"/>
      <c r="M223" s="439"/>
      <c r="N223" s="439"/>
      <c r="O223" s="439"/>
      <c r="R223" s="2"/>
      <c r="W223" s="2"/>
      <c r="X223" s="2"/>
      <c r="Y223" s="2"/>
      <c r="Z223" s="2"/>
      <c r="AA223" s="2"/>
      <c r="AB223" s="2"/>
      <c r="AC223" s="2"/>
      <c r="AD223" s="2"/>
      <c r="AE223" s="2"/>
      <c r="AF223" s="2"/>
    </row>
    <row r="224" spans="6:32">
      <c r="F224" s="2"/>
      <c r="H224" s="2"/>
      <c r="I224" s="2"/>
      <c r="J224" s="439"/>
      <c r="K224" s="439"/>
      <c r="L224" s="439"/>
      <c r="M224" s="439"/>
      <c r="N224" s="439"/>
      <c r="O224" s="439"/>
      <c r="R224" s="2"/>
      <c r="W224" s="2"/>
      <c r="X224" s="2"/>
      <c r="Y224" s="2"/>
      <c r="Z224" s="2"/>
      <c r="AA224" s="2"/>
      <c r="AB224" s="2"/>
      <c r="AC224" s="2"/>
      <c r="AD224" s="2"/>
      <c r="AE224" s="2"/>
      <c r="AF224" s="2"/>
    </row>
    <row r="225" spans="6:32">
      <c r="F225" s="2"/>
      <c r="H225" s="2"/>
      <c r="I225" s="2"/>
      <c r="J225" s="439"/>
      <c r="K225" s="439"/>
      <c r="L225" s="439"/>
      <c r="M225" s="439"/>
      <c r="N225" s="439"/>
      <c r="O225" s="439"/>
      <c r="R225" s="2"/>
      <c r="W225" s="2"/>
      <c r="X225" s="2"/>
      <c r="Y225" s="2"/>
      <c r="Z225" s="2"/>
      <c r="AA225" s="2"/>
      <c r="AB225" s="2"/>
      <c r="AC225" s="2"/>
      <c r="AD225" s="2"/>
      <c r="AE225" s="2"/>
      <c r="AF225" s="2"/>
    </row>
    <row r="226" spans="6:32">
      <c r="F226" s="2"/>
      <c r="H226" s="2"/>
      <c r="I226" s="2"/>
      <c r="J226" s="439"/>
      <c r="K226" s="439"/>
      <c r="L226" s="439"/>
      <c r="M226" s="439"/>
      <c r="N226" s="439"/>
      <c r="O226" s="439"/>
      <c r="R226" s="2"/>
      <c r="W226" s="2"/>
      <c r="X226" s="2"/>
      <c r="Y226" s="2"/>
      <c r="Z226" s="2"/>
      <c r="AA226" s="2"/>
      <c r="AB226" s="2"/>
      <c r="AC226" s="2"/>
      <c r="AD226" s="2"/>
      <c r="AE226" s="2"/>
      <c r="AF226" s="2"/>
    </row>
    <row r="227" spans="6:32">
      <c r="F227" s="2"/>
      <c r="H227" s="2"/>
      <c r="I227" s="2"/>
      <c r="J227" s="439"/>
      <c r="K227" s="439"/>
      <c r="L227" s="439"/>
      <c r="M227" s="439"/>
      <c r="N227" s="439"/>
      <c r="O227" s="439"/>
      <c r="R227" s="2"/>
      <c r="W227" s="2"/>
      <c r="X227" s="2"/>
      <c r="Y227" s="2"/>
      <c r="Z227" s="2"/>
      <c r="AA227" s="2"/>
      <c r="AB227" s="2"/>
      <c r="AC227" s="2"/>
      <c r="AD227" s="2"/>
      <c r="AE227" s="2"/>
      <c r="AF227" s="2"/>
    </row>
    <row r="228" spans="6:32">
      <c r="F228" s="2"/>
      <c r="H228" s="2"/>
      <c r="I228" s="2"/>
      <c r="J228" s="439"/>
      <c r="K228" s="439"/>
      <c r="L228" s="439"/>
      <c r="M228" s="439"/>
      <c r="N228" s="439"/>
      <c r="O228" s="439"/>
      <c r="R228" s="2"/>
      <c r="W228" s="2"/>
      <c r="X228" s="2"/>
      <c r="Y228" s="2"/>
      <c r="Z228" s="2"/>
      <c r="AA228" s="2"/>
      <c r="AB228" s="2"/>
      <c r="AC228" s="2"/>
      <c r="AD228" s="2"/>
      <c r="AE228" s="2"/>
      <c r="AF228" s="2"/>
    </row>
    <row r="229" spans="6:32">
      <c r="F229" s="2"/>
      <c r="H229" s="2"/>
      <c r="I229" s="2"/>
      <c r="J229" s="439"/>
      <c r="K229" s="439"/>
      <c r="L229" s="439"/>
      <c r="M229" s="439"/>
      <c r="N229" s="439"/>
      <c r="O229" s="439"/>
      <c r="R229" s="2"/>
      <c r="W229" s="2"/>
      <c r="X229" s="2"/>
      <c r="Y229" s="2"/>
      <c r="Z229" s="2"/>
      <c r="AA229" s="2"/>
      <c r="AB229" s="2"/>
      <c r="AC229" s="2"/>
      <c r="AD229" s="2"/>
      <c r="AE229" s="2"/>
      <c r="AF229" s="2"/>
    </row>
    <row r="230" spans="6:32">
      <c r="F230" s="2"/>
      <c r="H230" s="2"/>
      <c r="I230" s="2"/>
      <c r="J230" s="439"/>
      <c r="K230" s="439"/>
      <c r="L230" s="439"/>
      <c r="M230" s="439"/>
      <c r="N230" s="439"/>
      <c r="O230" s="439"/>
      <c r="R230" s="2"/>
      <c r="W230" s="2"/>
      <c r="X230" s="2"/>
      <c r="Y230" s="2"/>
      <c r="Z230" s="2"/>
      <c r="AA230" s="2"/>
      <c r="AB230" s="2"/>
      <c r="AC230" s="2"/>
      <c r="AD230" s="2"/>
      <c r="AE230" s="2"/>
      <c r="AF230" s="2"/>
    </row>
    <row r="231" spans="6:32">
      <c r="F231" s="2"/>
      <c r="H231" s="2"/>
      <c r="I231" s="2"/>
      <c r="J231" s="439"/>
      <c r="K231" s="439"/>
      <c r="L231" s="439"/>
      <c r="M231" s="439"/>
      <c r="N231" s="439"/>
      <c r="O231" s="439"/>
      <c r="R231" s="2"/>
      <c r="W231" s="2"/>
      <c r="X231" s="2"/>
      <c r="Y231" s="2"/>
      <c r="Z231" s="2"/>
      <c r="AA231" s="2"/>
      <c r="AB231" s="2"/>
      <c r="AC231" s="2"/>
      <c r="AD231" s="2"/>
      <c r="AE231" s="2"/>
      <c r="AF231" s="2"/>
    </row>
    <row r="232" spans="6:32">
      <c r="F232" s="2"/>
      <c r="H232" s="2"/>
      <c r="I232" s="2"/>
      <c r="J232" s="439"/>
      <c r="K232" s="439"/>
      <c r="L232" s="439"/>
      <c r="M232" s="439"/>
      <c r="N232" s="439"/>
      <c r="O232" s="439"/>
      <c r="R232" s="2"/>
      <c r="W232" s="2"/>
      <c r="X232" s="2"/>
      <c r="Y232" s="2"/>
      <c r="Z232" s="2"/>
      <c r="AA232" s="2"/>
      <c r="AB232" s="2"/>
      <c r="AC232" s="2"/>
      <c r="AD232" s="2"/>
      <c r="AE232" s="2"/>
      <c r="AF232" s="2"/>
    </row>
    <row r="233" spans="6:32">
      <c r="F233" s="2"/>
      <c r="H233" s="2"/>
      <c r="I233" s="2"/>
      <c r="J233" s="439"/>
      <c r="K233" s="439"/>
      <c r="L233" s="439"/>
      <c r="M233" s="439"/>
      <c r="N233" s="439"/>
      <c r="O233" s="439"/>
      <c r="R233" s="2"/>
      <c r="W233" s="2"/>
      <c r="X233" s="2"/>
      <c r="Y233" s="2"/>
      <c r="Z233" s="2"/>
      <c r="AA233" s="2"/>
      <c r="AB233" s="2"/>
      <c r="AC233" s="2"/>
      <c r="AD233" s="2"/>
      <c r="AE233" s="2"/>
      <c r="AF233" s="2"/>
    </row>
    <row r="234" spans="6:32">
      <c r="F234" s="2"/>
      <c r="H234" s="2"/>
      <c r="I234" s="2"/>
      <c r="J234" s="439"/>
      <c r="K234" s="439"/>
      <c r="L234" s="439"/>
      <c r="M234" s="439"/>
      <c r="N234" s="439"/>
      <c r="O234" s="439"/>
      <c r="R234" s="2"/>
      <c r="W234" s="2"/>
      <c r="X234" s="2"/>
      <c r="Y234" s="2"/>
      <c r="Z234" s="2"/>
      <c r="AA234" s="2"/>
      <c r="AB234" s="2"/>
      <c r="AC234" s="2"/>
      <c r="AD234" s="2"/>
      <c r="AE234" s="2"/>
      <c r="AF234" s="2"/>
    </row>
    <row r="235" spans="6:32">
      <c r="F235" s="2"/>
      <c r="H235" s="2"/>
      <c r="I235" s="2"/>
      <c r="J235" s="439"/>
      <c r="K235" s="439"/>
      <c r="L235" s="439"/>
      <c r="M235" s="439"/>
      <c r="N235" s="439"/>
      <c r="O235" s="439"/>
      <c r="R235" s="2"/>
      <c r="W235" s="2"/>
      <c r="X235" s="2"/>
      <c r="Y235" s="2"/>
      <c r="Z235" s="2"/>
      <c r="AA235" s="2"/>
      <c r="AB235" s="2"/>
      <c r="AC235" s="2"/>
      <c r="AD235" s="2"/>
      <c r="AE235" s="2"/>
      <c r="AF235" s="2"/>
    </row>
    <row r="236" spans="6:32">
      <c r="F236" s="2"/>
      <c r="H236" s="2"/>
      <c r="I236" s="2"/>
      <c r="J236" s="439"/>
      <c r="K236" s="439"/>
      <c r="L236" s="439"/>
      <c r="M236" s="439"/>
      <c r="N236" s="439"/>
      <c r="O236" s="439"/>
      <c r="R236" s="2"/>
      <c r="W236" s="2"/>
      <c r="X236" s="2"/>
      <c r="Y236" s="2"/>
      <c r="Z236" s="2"/>
      <c r="AA236" s="2"/>
      <c r="AB236" s="2"/>
      <c r="AC236" s="2"/>
      <c r="AD236" s="2"/>
      <c r="AE236" s="2"/>
      <c r="AF236" s="2"/>
    </row>
    <row r="237" spans="6:32">
      <c r="F237" s="2"/>
      <c r="H237" s="2"/>
      <c r="I237" s="2"/>
      <c r="J237" s="439"/>
      <c r="K237" s="439"/>
      <c r="L237" s="439"/>
      <c r="M237" s="439"/>
      <c r="N237" s="439"/>
      <c r="O237" s="439"/>
      <c r="R237" s="2"/>
      <c r="W237" s="2"/>
      <c r="X237" s="2"/>
      <c r="Y237" s="2"/>
      <c r="Z237" s="2"/>
      <c r="AA237" s="2"/>
      <c r="AB237" s="2"/>
      <c r="AC237" s="2"/>
      <c r="AD237" s="2"/>
      <c r="AE237" s="2"/>
      <c r="AF237" s="2"/>
    </row>
    <row r="238" spans="6:32">
      <c r="F238" s="2"/>
      <c r="H238" s="2"/>
      <c r="I238" s="2"/>
      <c r="J238" s="439"/>
      <c r="K238" s="439"/>
      <c r="L238" s="439"/>
      <c r="M238" s="439"/>
      <c r="N238" s="439"/>
      <c r="O238" s="439"/>
      <c r="R238" s="2"/>
      <c r="W238" s="2"/>
      <c r="X238" s="2"/>
      <c r="Y238" s="2"/>
      <c r="Z238" s="2"/>
      <c r="AA238" s="2"/>
      <c r="AB238" s="2"/>
      <c r="AC238" s="2"/>
      <c r="AD238" s="2"/>
      <c r="AE238" s="2"/>
      <c r="AF238" s="2"/>
    </row>
    <row r="239" spans="6:32">
      <c r="F239" s="2"/>
      <c r="H239" s="2"/>
      <c r="I239" s="2"/>
      <c r="J239" s="439"/>
      <c r="K239" s="439"/>
      <c r="L239" s="439"/>
      <c r="M239" s="439"/>
      <c r="N239" s="439"/>
      <c r="O239" s="439"/>
      <c r="R239" s="2"/>
      <c r="W239" s="2"/>
      <c r="X239" s="2"/>
      <c r="Y239" s="2"/>
      <c r="Z239" s="2"/>
      <c r="AA239" s="2"/>
      <c r="AB239" s="2"/>
      <c r="AC239" s="2"/>
      <c r="AD239" s="2"/>
      <c r="AE239" s="2"/>
      <c r="AF239" s="2"/>
    </row>
    <row r="240" spans="6:32">
      <c r="F240" s="2"/>
      <c r="H240" s="2"/>
      <c r="I240" s="2"/>
      <c r="J240" s="439"/>
      <c r="K240" s="439"/>
      <c r="L240" s="439"/>
      <c r="M240" s="439"/>
      <c r="N240" s="439"/>
      <c r="O240" s="439"/>
      <c r="R240" s="2"/>
      <c r="W240" s="2"/>
      <c r="X240" s="2"/>
      <c r="Y240" s="2"/>
      <c r="Z240" s="2"/>
      <c r="AA240" s="2"/>
      <c r="AB240" s="2"/>
      <c r="AC240" s="2"/>
      <c r="AD240" s="2"/>
      <c r="AE240" s="2"/>
      <c r="AF240" s="2"/>
    </row>
    <row r="241" spans="6:32">
      <c r="F241" s="2"/>
      <c r="H241" s="2"/>
      <c r="I241" s="2"/>
      <c r="J241" s="439"/>
      <c r="K241" s="439"/>
      <c r="L241" s="439"/>
      <c r="M241" s="439"/>
      <c r="N241" s="439"/>
      <c r="O241" s="439"/>
      <c r="R241" s="2"/>
      <c r="W241" s="2"/>
      <c r="X241" s="2"/>
      <c r="Y241" s="2"/>
      <c r="Z241" s="2"/>
      <c r="AA241" s="2"/>
      <c r="AB241" s="2"/>
      <c r="AC241" s="2"/>
      <c r="AD241" s="2"/>
      <c r="AE241" s="2"/>
      <c r="AF241" s="2"/>
    </row>
    <row r="242" spans="6:32">
      <c r="F242" s="2"/>
      <c r="H242" s="2"/>
      <c r="I242" s="2"/>
      <c r="J242" s="439"/>
      <c r="K242" s="439"/>
      <c r="L242" s="439"/>
      <c r="M242" s="439"/>
      <c r="N242" s="439"/>
      <c r="O242" s="439"/>
      <c r="R242" s="2"/>
      <c r="W242" s="2"/>
      <c r="X242" s="2"/>
      <c r="Y242" s="2"/>
      <c r="Z242" s="2"/>
      <c r="AA242" s="2"/>
      <c r="AB242" s="2"/>
      <c r="AC242" s="2"/>
      <c r="AD242" s="2"/>
      <c r="AE242" s="2"/>
      <c r="AF242" s="2"/>
    </row>
    <row r="243" spans="6:32">
      <c r="F243" s="2"/>
      <c r="H243" s="2"/>
      <c r="I243" s="2"/>
      <c r="J243" s="439"/>
      <c r="K243" s="439"/>
      <c r="L243" s="439"/>
      <c r="M243" s="439"/>
      <c r="N243" s="439"/>
      <c r="O243" s="439"/>
      <c r="R243" s="2"/>
      <c r="W243" s="2"/>
      <c r="X243" s="2"/>
      <c r="Y243" s="2"/>
      <c r="Z243" s="2"/>
      <c r="AA243" s="2"/>
      <c r="AB243" s="2"/>
      <c r="AC243" s="2"/>
      <c r="AD243" s="2"/>
      <c r="AE243" s="2"/>
      <c r="AF243" s="2"/>
    </row>
    <row r="244" spans="6:32">
      <c r="F244" s="2"/>
      <c r="H244" s="2"/>
      <c r="I244" s="2"/>
      <c r="J244" s="439"/>
      <c r="K244" s="439"/>
      <c r="L244" s="439"/>
      <c r="M244" s="439"/>
      <c r="N244" s="439"/>
      <c r="O244" s="439"/>
      <c r="R244" s="2"/>
      <c r="W244" s="2"/>
      <c r="X244" s="2"/>
      <c r="Y244" s="2"/>
      <c r="Z244" s="2"/>
      <c r="AA244" s="2"/>
      <c r="AB244" s="2"/>
      <c r="AC244" s="2"/>
      <c r="AD244" s="2"/>
      <c r="AE244" s="2"/>
      <c r="AF244" s="2"/>
    </row>
    <row r="245" spans="6:32">
      <c r="F245" s="2"/>
      <c r="H245" s="2"/>
      <c r="I245" s="2"/>
      <c r="J245" s="439"/>
      <c r="K245" s="439"/>
      <c r="L245" s="439"/>
      <c r="M245" s="439"/>
      <c r="N245" s="439"/>
      <c r="O245" s="439"/>
      <c r="R245" s="2"/>
      <c r="W245" s="2"/>
      <c r="X245" s="2"/>
      <c r="Y245" s="2"/>
      <c r="Z245" s="2"/>
      <c r="AA245" s="2"/>
      <c r="AB245" s="2"/>
      <c r="AC245" s="2"/>
      <c r="AD245" s="2"/>
      <c r="AE245" s="2"/>
      <c r="AF245" s="2"/>
    </row>
    <row r="246" spans="6:32">
      <c r="F246" s="2"/>
      <c r="H246" s="2"/>
      <c r="I246" s="2"/>
      <c r="J246" s="439"/>
      <c r="K246" s="439"/>
      <c r="L246" s="439"/>
      <c r="M246" s="439"/>
      <c r="N246" s="439"/>
      <c r="O246" s="439"/>
      <c r="R246" s="2"/>
      <c r="W246" s="2"/>
      <c r="X246" s="2"/>
      <c r="Y246" s="2"/>
      <c r="Z246" s="2"/>
      <c r="AA246" s="2"/>
      <c r="AB246" s="2"/>
      <c r="AC246" s="2"/>
      <c r="AD246" s="2"/>
      <c r="AE246" s="2"/>
      <c r="AF246" s="2"/>
    </row>
    <row r="247" spans="6:32">
      <c r="F247" s="2"/>
      <c r="H247" s="2"/>
      <c r="I247" s="2"/>
      <c r="J247" s="439"/>
      <c r="K247" s="439"/>
      <c r="L247" s="439"/>
      <c r="M247" s="439"/>
      <c r="N247" s="439"/>
      <c r="O247" s="439"/>
      <c r="R247" s="2"/>
      <c r="W247" s="2"/>
      <c r="X247" s="2"/>
      <c r="Y247" s="2"/>
      <c r="Z247" s="2"/>
      <c r="AA247" s="2"/>
      <c r="AB247" s="2"/>
      <c r="AC247" s="2"/>
      <c r="AD247" s="2"/>
      <c r="AE247" s="2"/>
      <c r="AF247" s="2"/>
    </row>
    <row r="248" spans="6:32">
      <c r="F248" s="2"/>
      <c r="H248" s="2"/>
      <c r="I248" s="2"/>
      <c r="J248" s="439"/>
      <c r="K248" s="439"/>
      <c r="L248" s="439"/>
      <c r="M248" s="439"/>
      <c r="N248" s="439"/>
      <c r="O248" s="439"/>
      <c r="R248" s="2"/>
      <c r="W248" s="2"/>
      <c r="X248" s="2"/>
      <c r="Y248" s="2"/>
      <c r="Z248" s="2"/>
      <c r="AA248" s="2"/>
      <c r="AB248" s="2"/>
      <c r="AC248" s="2"/>
      <c r="AD248" s="2"/>
      <c r="AE248" s="2"/>
      <c r="AF248" s="2"/>
    </row>
    <row r="249" spans="6:32">
      <c r="F249" s="2"/>
      <c r="H249" s="2"/>
      <c r="I249" s="2"/>
      <c r="J249" s="439"/>
      <c r="K249" s="439"/>
      <c r="L249" s="439"/>
      <c r="M249" s="439"/>
      <c r="N249" s="439"/>
      <c r="O249" s="439"/>
      <c r="R249" s="2"/>
      <c r="W249" s="2"/>
      <c r="X249" s="2"/>
      <c r="Y249" s="2"/>
      <c r="Z249" s="2"/>
      <c r="AA249" s="2"/>
      <c r="AB249" s="2"/>
      <c r="AC249" s="2"/>
      <c r="AD249" s="2"/>
      <c r="AE249" s="2"/>
      <c r="AF249" s="2"/>
    </row>
    <row r="250" spans="6:32">
      <c r="F250" s="2"/>
      <c r="H250" s="2"/>
      <c r="I250" s="2"/>
      <c r="J250" s="439"/>
      <c r="K250" s="439"/>
      <c r="L250" s="439"/>
      <c r="M250" s="439"/>
      <c r="N250" s="439"/>
      <c r="O250" s="439"/>
      <c r="R250" s="2"/>
      <c r="W250" s="2"/>
      <c r="X250" s="2"/>
      <c r="Y250" s="2"/>
      <c r="Z250" s="2"/>
      <c r="AA250" s="2"/>
      <c r="AB250" s="2"/>
      <c r="AC250" s="2"/>
      <c r="AD250" s="2"/>
      <c r="AE250" s="2"/>
      <c r="AF250" s="2"/>
    </row>
    <row r="251" spans="6:32">
      <c r="F251" s="2"/>
      <c r="H251" s="2"/>
      <c r="I251" s="2"/>
      <c r="J251" s="439"/>
      <c r="K251" s="439"/>
      <c r="L251" s="439"/>
      <c r="M251" s="439"/>
      <c r="N251" s="439"/>
      <c r="O251" s="439"/>
      <c r="R251" s="2"/>
      <c r="W251" s="2"/>
      <c r="X251" s="2"/>
      <c r="Y251" s="2"/>
      <c r="Z251" s="2"/>
      <c r="AA251" s="2"/>
      <c r="AB251" s="2"/>
      <c r="AC251" s="2"/>
      <c r="AD251" s="2"/>
      <c r="AE251" s="2"/>
      <c r="AF251" s="2"/>
    </row>
    <row r="252" spans="6:32">
      <c r="F252" s="2"/>
      <c r="H252" s="2"/>
      <c r="I252" s="2"/>
      <c r="J252" s="439"/>
      <c r="K252" s="439"/>
      <c r="L252" s="439"/>
      <c r="M252" s="439"/>
      <c r="N252" s="439"/>
      <c r="O252" s="439"/>
      <c r="R252" s="2"/>
      <c r="W252" s="2"/>
      <c r="X252" s="2"/>
      <c r="Y252" s="2"/>
      <c r="Z252" s="2"/>
      <c r="AA252" s="2"/>
      <c r="AB252" s="2"/>
      <c r="AC252" s="2"/>
      <c r="AD252" s="2"/>
      <c r="AE252" s="2"/>
      <c r="AF252" s="2"/>
    </row>
    <row r="253" spans="6:32">
      <c r="F253" s="2"/>
      <c r="H253" s="2"/>
      <c r="I253" s="2"/>
      <c r="J253" s="439"/>
      <c r="K253" s="439"/>
      <c r="L253" s="439"/>
      <c r="M253" s="439"/>
      <c r="N253" s="439"/>
      <c r="O253" s="439"/>
      <c r="R253" s="2"/>
      <c r="W253" s="2"/>
      <c r="X253" s="2"/>
      <c r="Y253" s="2"/>
      <c r="Z253" s="2"/>
      <c r="AA253" s="2"/>
      <c r="AB253" s="2"/>
      <c r="AC253" s="2"/>
      <c r="AD253" s="2"/>
      <c r="AE253" s="2"/>
      <c r="AF253" s="2"/>
    </row>
    <row r="254" spans="6:32">
      <c r="F254" s="2"/>
      <c r="H254" s="2"/>
      <c r="I254" s="2"/>
      <c r="J254" s="439"/>
      <c r="K254" s="439"/>
      <c r="L254" s="439"/>
      <c r="M254" s="439"/>
      <c r="N254" s="439"/>
      <c r="O254" s="439"/>
      <c r="R254" s="2"/>
      <c r="W254" s="2"/>
      <c r="X254" s="2"/>
      <c r="Y254" s="2"/>
      <c r="Z254" s="2"/>
      <c r="AA254" s="2"/>
      <c r="AB254" s="2"/>
      <c r="AC254" s="2"/>
      <c r="AD254" s="2"/>
      <c r="AE254" s="2"/>
      <c r="AF254" s="2"/>
    </row>
    <row r="255" spans="6:32">
      <c r="F255" s="2"/>
      <c r="H255" s="2"/>
      <c r="I255" s="2"/>
      <c r="J255" s="439"/>
      <c r="K255" s="439"/>
      <c r="L255" s="439"/>
      <c r="M255" s="439"/>
      <c r="N255" s="439"/>
      <c r="O255" s="439"/>
      <c r="R255" s="2"/>
      <c r="W255" s="2"/>
      <c r="X255" s="2"/>
      <c r="Y255" s="2"/>
      <c r="Z255" s="2"/>
      <c r="AA255" s="2"/>
      <c r="AB255" s="2"/>
      <c r="AC255" s="2"/>
      <c r="AD255" s="2"/>
      <c r="AE255" s="2"/>
      <c r="AF255" s="2"/>
    </row>
    <row r="256" spans="6:32">
      <c r="F256" s="2"/>
      <c r="H256" s="2"/>
      <c r="I256" s="2"/>
      <c r="J256" s="439"/>
      <c r="K256" s="439"/>
      <c r="L256" s="439"/>
      <c r="M256" s="439"/>
      <c r="N256" s="439"/>
      <c r="O256" s="439"/>
      <c r="R256" s="2"/>
      <c r="W256" s="2"/>
      <c r="X256" s="2"/>
      <c r="Y256" s="2"/>
      <c r="Z256" s="2"/>
      <c r="AA256" s="2"/>
      <c r="AB256" s="2"/>
      <c r="AC256" s="2"/>
      <c r="AD256" s="2"/>
      <c r="AE256" s="2"/>
      <c r="AF256" s="2"/>
    </row>
    <row r="257" spans="6:32">
      <c r="F257" s="2"/>
      <c r="H257" s="2"/>
      <c r="I257" s="2"/>
      <c r="J257" s="439"/>
      <c r="K257" s="439"/>
      <c r="L257" s="439"/>
      <c r="M257" s="439"/>
      <c r="N257" s="439"/>
      <c r="O257" s="439"/>
      <c r="R257" s="2"/>
      <c r="W257" s="2"/>
      <c r="X257" s="2"/>
      <c r="Y257" s="2"/>
      <c r="Z257" s="2"/>
      <c r="AA257" s="2"/>
      <c r="AB257" s="2"/>
      <c r="AC257" s="2"/>
      <c r="AD257" s="2"/>
      <c r="AE257" s="2"/>
      <c r="AF257" s="2"/>
    </row>
    <row r="258" spans="6:32">
      <c r="F258" s="2"/>
      <c r="H258" s="2"/>
      <c r="I258" s="2"/>
      <c r="J258" s="439"/>
      <c r="K258" s="439"/>
      <c r="L258" s="439"/>
      <c r="M258" s="439"/>
      <c r="N258" s="439"/>
      <c r="O258" s="439"/>
      <c r="R258" s="2"/>
      <c r="W258" s="2"/>
      <c r="X258" s="2"/>
      <c r="Y258" s="2"/>
      <c r="Z258" s="2"/>
      <c r="AA258" s="2"/>
      <c r="AB258" s="2"/>
      <c r="AC258" s="2"/>
      <c r="AD258" s="2"/>
      <c r="AE258" s="2"/>
      <c r="AF258" s="2"/>
    </row>
    <row r="259" spans="6:32">
      <c r="F259" s="2"/>
      <c r="H259" s="2"/>
      <c r="I259" s="2"/>
      <c r="J259" s="439"/>
      <c r="K259" s="439"/>
      <c r="L259" s="439"/>
      <c r="M259" s="439"/>
      <c r="N259" s="439"/>
      <c r="O259" s="439"/>
      <c r="R259" s="2"/>
      <c r="W259" s="2"/>
      <c r="X259" s="2"/>
      <c r="Y259" s="2"/>
      <c r="Z259" s="2"/>
      <c r="AA259" s="2"/>
      <c r="AB259" s="2"/>
      <c r="AC259" s="2"/>
      <c r="AD259" s="2"/>
      <c r="AE259" s="2"/>
      <c r="AF259" s="2"/>
    </row>
    <row r="260" spans="6:32">
      <c r="F260" s="2"/>
      <c r="H260" s="2"/>
      <c r="I260" s="2"/>
      <c r="J260" s="439"/>
      <c r="K260" s="439"/>
      <c r="L260" s="439"/>
      <c r="M260" s="439"/>
      <c r="N260" s="439"/>
      <c r="O260" s="439"/>
      <c r="R260" s="2"/>
      <c r="W260" s="2"/>
      <c r="X260" s="2"/>
      <c r="Y260" s="2"/>
      <c r="Z260" s="2"/>
      <c r="AA260" s="2"/>
      <c r="AB260" s="2"/>
      <c r="AC260" s="2"/>
      <c r="AD260" s="2"/>
      <c r="AE260" s="2"/>
      <c r="AF260" s="2"/>
    </row>
    <row r="261" spans="6:32">
      <c r="F261" s="2"/>
      <c r="H261" s="2"/>
      <c r="I261" s="2"/>
      <c r="J261" s="439"/>
      <c r="K261" s="439"/>
      <c r="L261" s="439"/>
      <c r="M261" s="439"/>
      <c r="N261" s="439"/>
      <c r="O261" s="439"/>
      <c r="R261" s="2"/>
      <c r="W261" s="2"/>
      <c r="X261" s="2"/>
      <c r="Y261" s="2"/>
      <c r="Z261" s="2"/>
      <c r="AA261" s="2"/>
      <c r="AB261" s="2"/>
      <c r="AC261" s="2"/>
      <c r="AD261" s="2"/>
      <c r="AE261" s="2"/>
      <c r="AF261" s="2"/>
    </row>
    <row r="262" spans="6:32">
      <c r="F262" s="2"/>
      <c r="H262" s="2"/>
      <c r="I262" s="2"/>
      <c r="J262" s="439"/>
      <c r="K262" s="439"/>
      <c r="L262" s="439"/>
      <c r="M262" s="439"/>
      <c r="N262" s="439"/>
      <c r="O262" s="439"/>
      <c r="R262" s="2"/>
      <c r="W262" s="2"/>
      <c r="X262" s="2"/>
      <c r="Y262" s="2"/>
      <c r="Z262" s="2"/>
      <c r="AA262" s="2"/>
      <c r="AB262" s="2"/>
      <c r="AC262" s="2"/>
      <c r="AD262" s="2"/>
      <c r="AE262" s="2"/>
      <c r="AF262" s="2"/>
    </row>
    <row r="263" spans="6:32">
      <c r="F263" s="2"/>
      <c r="H263" s="2"/>
      <c r="I263" s="2"/>
      <c r="J263" s="439"/>
      <c r="K263" s="439"/>
      <c r="L263" s="439"/>
      <c r="M263" s="439"/>
      <c r="N263" s="439"/>
      <c r="O263" s="439"/>
      <c r="R263" s="2"/>
      <c r="W263" s="2"/>
      <c r="X263" s="2"/>
      <c r="Y263" s="2"/>
      <c r="Z263" s="2"/>
      <c r="AA263" s="2"/>
      <c r="AB263" s="2"/>
      <c r="AC263" s="2"/>
      <c r="AD263" s="2"/>
      <c r="AE263" s="2"/>
      <c r="AF263" s="2"/>
    </row>
    <row r="264" spans="6:32">
      <c r="F264" s="2"/>
      <c r="H264" s="2"/>
      <c r="I264" s="2"/>
      <c r="J264" s="439"/>
      <c r="K264" s="439"/>
      <c r="L264" s="439"/>
      <c r="M264" s="439"/>
      <c r="N264" s="439"/>
      <c r="O264" s="439"/>
      <c r="R264" s="2"/>
      <c r="W264" s="2"/>
      <c r="X264" s="2"/>
      <c r="Y264" s="2"/>
      <c r="Z264" s="2"/>
      <c r="AA264" s="2"/>
      <c r="AB264" s="2"/>
      <c r="AC264" s="2"/>
      <c r="AD264" s="2"/>
      <c r="AE264" s="2"/>
      <c r="AF264" s="2"/>
    </row>
    <row r="265" spans="6:32">
      <c r="F265" s="2"/>
      <c r="H265" s="2"/>
      <c r="I265" s="2"/>
      <c r="J265" s="439"/>
      <c r="K265" s="439"/>
      <c r="L265" s="439"/>
      <c r="M265" s="439"/>
      <c r="N265" s="439"/>
      <c r="O265" s="439"/>
      <c r="R265" s="2"/>
      <c r="W265" s="2"/>
      <c r="X265" s="2"/>
      <c r="Y265" s="2"/>
      <c r="Z265" s="2"/>
      <c r="AA265" s="2"/>
      <c r="AB265" s="2"/>
      <c r="AC265" s="2"/>
      <c r="AD265" s="2"/>
      <c r="AE265" s="2"/>
      <c r="AF265" s="2"/>
    </row>
    <row r="266" spans="6:32">
      <c r="F266" s="2"/>
      <c r="H266" s="2"/>
      <c r="I266" s="2"/>
      <c r="J266" s="439"/>
      <c r="K266" s="439"/>
      <c r="L266" s="439"/>
      <c r="M266" s="439"/>
      <c r="N266" s="439"/>
      <c r="O266" s="439"/>
      <c r="R266" s="2"/>
      <c r="W266" s="2"/>
      <c r="X266" s="2"/>
      <c r="Y266" s="2"/>
      <c r="Z266" s="2"/>
      <c r="AA266" s="2"/>
      <c r="AB266" s="2"/>
      <c r="AC266" s="2"/>
      <c r="AD266" s="2"/>
      <c r="AE266" s="2"/>
      <c r="AF266" s="2"/>
    </row>
    <row r="267" spans="6:32">
      <c r="F267" s="2"/>
      <c r="H267" s="2"/>
      <c r="I267" s="2"/>
      <c r="J267" s="439"/>
      <c r="K267" s="439"/>
      <c r="L267" s="439"/>
      <c r="M267" s="439"/>
      <c r="N267" s="439"/>
      <c r="O267" s="439"/>
      <c r="R267" s="2"/>
      <c r="W267" s="2"/>
      <c r="X267" s="2"/>
      <c r="Y267" s="2"/>
      <c r="Z267" s="2"/>
      <c r="AA267" s="2"/>
      <c r="AB267" s="2"/>
      <c r="AC267" s="2"/>
      <c r="AD267" s="2"/>
      <c r="AE267" s="2"/>
      <c r="AF267" s="2"/>
    </row>
    <row r="268" spans="6:32">
      <c r="F268" s="2"/>
      <c r="H268" s="2"/>
      <c r="I268" s="2"/>
      <c r="J268" s="439"/>
      <c r="K268" s="439"/>
      <c r="L268" s="439"/>
      <c r="M268" s="439"/>
      <c r="N268" s="439"/>
      <c r="O268" s="439"/>
      <c r="R268" s="2"/>
      <c r="W268" s="2"/>
      <c r="X268" s="2"/>
      <c r="Y268" s="2"/>
      <c r="Z268" s="2"/>
      <c r="AA268" s="2"/>
      <c r="AB268" s="2"/>
      <c r="AC268" s="2"/>
      <c r="AD268" s="2"/>
      <c r="AE268" s="2"/>
      <c r="AF268" s="2"/>
    </row>
    <row r="269" spans="6:32">
      <c r="F269" s="2"/>
      <c r="H269" s="2"/>
      <c r="I269" s="2"/>
      <c r="J269" s="439"/>
      <c r="K269" s="439"/>
      <c r="L269" s="439"/>
      <c r="M269" s="439"/>
      <c r="N269" s="439"/>
      <c r="O269" s="439"/>
      <c r="R269" s="2"/>
      <c r="W269" s="2"/>
      <c r="X269" s="2"/>
      <c r="Y269" s="2"/>
      <c r="Z269" s="2"/>
      <c r="AA269" s="2"/>
      <c r="AB269" s="2"/>
      <c r="AC269" s="2"/>
      <c r="AD269" s="2"/>
      <c r="AE269" s="2"/>
      <c r="AF269" s="2"/>
    </row>
    <row r="270" spans="6:32">
      <c r="F270" s="2"/>
      <c r="H270" s="2"/>
      <c r="I270" s="2"/>
      <c r="J270" s="439"/>
      <c r="K270" s="439"/>
      <c r="L270" s="439"/>
      <c r="M270" s="439"/>
      <c r="N270" s="439"/>
      <c r="O270" s="439"/>
      <c r="R270" s="2"/>
      <c r="W270" s="2"/>
      <c r="X270" s="2"/>
      <c r="Y270" s="2"/>
      <c r="Z270" s="2"/>
      <c r="AA270" s="2"/>
      <c r="AB270" s="2"/>
      <c r="AC270" s="2"/>
      <c r="AD270" s="2"/>
      <c r="AE270" s="2"/>
      <c r="AF270" s="2"/>
    </row>
    <row r="271" spans="6:32">
      <c r="F271" s="2"/>
      <c r="H271" s="2"/>
      <c r="I271" s="2"/>
      <c r="J271" s="439"/>
      <c r="K271" s="439"/>
      <c r="L271" s="439"/>
      <c r="M271" s="439"/>
      <c r="N271" s="439"/>
      <c r="O271" s="439"/>
      <c r="R271" s="2"/>
      <c r="W271" s="2"/>
      <c r="X271" s="2"/>
      <c r="Y271" s="2"/>
      <c r="Z271" s="2"/>
      <c r="AA271" s="2"/>
      <c r="AB271" s="2"/>
      <c r="AC271" s="2"/>
      <c r="AD271" s="2"/>
      <c r="AE271" s="2"/>
      <c r="AF271" s="2"/>
    </row>
    <row r="272" spans="6:32">
      <c r="F272" s="2"/>
      <c r="H272" s="2"/>
      <c r="I272" s="2"/>
      <c r="J272" s="439"/>
      <c r="K272" s="439"/>
      <c r="L272" s="439"/>
      <c r="M272" s="439"/>
      <c r="N272" s="439"/>
      <c r="O272" s="439"/>
      <c r="R272" s="2"/>
      <c r="W272" s="2"/>
      <c r="X272" s="2"/>
      <c r="Y272" s="2"/>
      <c r="Z272" s="2"/>
      <c r="AA272" s="2"/>
      <c r="AB272" s="2"/>
      <c r="AC272" s="2"/>
      <c r="AD272" s="2"/>
      <c r="AE272" s="2"/>
      <c r="AF272" s="2"/>
    </row>
    <row r="273" spans="6:32">
      <c r="F273" s="2"/>
      <c r="H273" s="2"/>
      <c r="I273" s="2"/>
      <c r="J273" s="439"/>
      <c r="K273" s="439"/>
      <c r="L273" s="439"/>
      <c r="M273" s="439"/>
      <c r="N273" s="439"/>
      <c r="O273" s="439"/>
      <c r="R273" s="2"/>
      <c r="W273" s="2"/>
      <c r="X273" s="2"/>
      <c r="Y273" s="2"/>
      <c r="Z273" s="2"/>
      <c r="AA273" s="2"/>
      <c r="AB273" s="2"/>
      <c r="AC273" s="2"/>
      <c r="AD273" s="2"/>
      <c r="AE273" s="2"/>
      <c r="AF273" s="2"/>
    </row>
    <row r="274" spans="6:32">
      <c r="F274" s="2"/>
      <c r="H274" s="2"/>
      <c r="I274" s="2"/>
      <c r="J274" s="439"/>
      <c r="K274" s="439"/>
      <c r="L274" s="439"/>
      <c r="M274" s="439"/>
      <c r="N274" s="439"/>
      <c r="O274" s="439"/>
      <c r="R274" s="2"/>
      <c r="W274" s="2"/>
      <c r="X274" s="2"/>
      <c r="Y274" s="2"/>
      <c r="Z274" s="2"/>
      <c r="AA274" s="2"/>
      <c r="AB274" s="2"/>
      <c r="AC274" s="2"/>
      <c r="AD274" s="2"/>
      <c r="AE274" s="2"/>
      <c r="AF274" s="2"/>
    </row>
    <row r="275" spans="6:32">
      <c r="F275" s="2"/>
      <c r="H275" s="2"/>
      <c r="I275" s="2"/>
      <c r="J275" s="439"/>
      <c r="K275" s="439"/>
      <c r="L275" s="439"/>
      <c r="M275" s="439"/>
      <c r="N275" s="439"/>
      <c r="O275" s="439"/>
      <c r="R275" s="2"/>
      <c r="W275" s="2"/>
      <c r="X275" s="2"/>
      <c r="Y275" s="2"/>
      <c r="Z275" s="2"/>
      <c r="AA275" s="2"/>
      <c r="AB275" s="2"/>
      <c r="AC275" s="2"/>
      <c r="AD275" s="2"/>
      <c r="AE275" s="2"/>
      <c r="AF275" s="2"/>
    </row>
    <row r="276" spans="6:32">
      <c r="F276" s="2"/>
      <c r="H276" s="2"/>
      <c r="I276" s="2"/>
      <c r="J276" s="439"/>
      <c r="K276" s="439"/>
      <c r="L276" s="439"/>
      <c r="M276" s="439"/>
      <c r="N276" s="439"/>
      <c r="O276" s="439"/>
      <c r="R276" s="2"/>
      <c r="W276" s="2"/>
      <c r="X276" s="2"/>
      <c r="Y276" s="2"/>
      <c r="Z276" s="2"/>
      <c r="AA276" s="2"/>
      <c r="AB276" s="2"/>
      <c r="AC276" s="2"/>
      <c r="AD276" s="2"/>
      <c r="AE276" s="2"/>
      <c r="AF276" s="2"/>
    </row>
    <row r="277" spans="6:32">
      <c r="F277" s="2"/>
      <c r="H277" s="2"/>
      <c r="I277" s="2"/>
      <c r="J277" s="439"/>
      <c r="K277" s="439"/>
      <c r="L277" s="439"/>
      <c r="M277" s="439"/>
      <c r="N277" s="439"/>
      <c r="O277" s="439"/>
      <c r="R277" s="2"/>
      <c r="W277" s="2"/>
      <c r="X277" s="2"/>
      <c r="Y277" s="2"/>
      <c r="Z277" s="2"/>
      <c r="AA277" s="2"/>
      <c r="AB277" s="2"/>
      <c r="AC277" s="2"/>
      <c r="AD277" s="2"/>
      <c r="AE277" s="2"/>
      <c r="AF277" s="2"/>
    </row>
    <row r="278" spans="6:32">
      <c r="F278" s="2"/>
      <c r="H278" s="2"/>
      <c r="I278" s="2"/>
      <c r="J278" s="439"/>
      <c r="K278" s="439"/>
      <c r="L278" s="439"/>
      <c r="M278" s="439"/>
      <c r="N278" s="439"/>
      <c r="O278" s="439"/>
      <c r="R278" s="2"/>
      <c r="W278" s="2"/>
      <c r="X278" s="2"/>
      <c r="Y278" s="2"/>
      <c r="Z278" s="2"/>
      <c r="AA278" s="2"/>
      <c r="AB278" s="2"/>
      <c r="AC278" s="2"/>
      <c r="AD278" s="2"/>
      <c r="AE278" s="2"/>
      <c r="AF278" s="2"/>
    </row>
    <row r="279" spans="6:32">
      <c r="F279" s="2"/>
      <c r="H279" s="2"/>
      <c r="I279" s="2"/>
      <c r="L279" s="439"/>
      <c r="M279" s="439"/>
      <c r="N279" s="439"/>
      <c r="O279" s="439"/>
      <c r="P279" s="71"/>
      <c r="Q279" s="71"/>
      <c r="R279" s="2"/>
      <c r="W279" s="2"/>
      <c r="X279" s="2"/>
      <c r="Y279" s="2"/>
      <c r="Z279" s="2"/>
      <c r="AA279" s="2"/>
      <c r="AB279" s="2"/>
      <c r="AC279" s="2"/>
      <c r="AD279" s="2"/>
      <c r="AE279" s="2"/>
      <c r="AF279" s="2"/>
    </row>
    <row r="280" spans="6:32">
      <c r="F280" s="2"/>
      <c r="H280" s="2"/>
      <c r="I280" s="2"/>
      <c r="L280" s="439"/>
      <c r="M280" s="439"/>
      <c r="N280" s="439"/>
      <c r="O280" s="439"/>
      <c r="P280" s="71"/>
      <c r="Q280" s="71"/>
      <c r="R280" s="2"/>
      <c r="W280" s="2"/>
      <c r="X280" s="2"/>
      <c r="Y280" s="2"/>
      <c r="Z280" s="2"/>
      <c r="AA280" s="2"/>
      <c r="AB280" s="2"/>
      <c r="AC280" s="2"/>
      <c r="AD280" s="2"/>
      <c r="AE280" s="2"/>
      <c r="AF280" s="2"/>
    </row>
    <row r="281" spans="6:32">
      <c r="F281" s="2"/>
      <c r="H281" s="2"/>
      <c r="I281" s="2"/>
      <c r="L281" s="439"/>
      <c r="M281" s="439"/>
      <c r="N281" s="439"/>
      <c r="O281" s="439"/>
      <c r="P281" s="71"/>
      <c r="Q281" s="71"/>
      <c r="R281" s="2"/>
      <c r="W281" s="2"/>
      <c r="X281" s="2"/>
      <c r="Y281" s="2"/>
      <c r="Z281" s="2"/>
      <c r="AA281" s="2"/>
      <c r="AB281" s="2"/>
      <c r="AC281" s="2"/>
      <c r="AD281" s="2"/>
      <c r="AE281" s="2"/>
      <c r="AF281" s="2"/>
    </row>
    <row r="282" spans="6:32">
      <c r="F282" s="2"/>
      <c r="H282" s="2"/>
      <c r="I282" s="2"/>
      <c r="L282" s="439"/>
      <c r="M282" s="439"/>
      <c r="N282" s="439"/>
      <c r="O282" s="439"/>
      <c r="P282" s="71"/>
      <c r="Q282" s="71"/>
      <c r="R282" s="2"/>
      <c r="W282" s="2"/>
      <c r="X282" s="2"/>
      <c r="Y282" s="2"/>
      <c r="Z282" s="2"/>
      <c r="AA282" s="2"/>
      <c r="AB282" s="2"/>
      <c r="AC282" s="2"/>
      <c r="AD282" s="2"/>
      <c r="AE282" s="2"/>
      <c r="AF282" s="2"/>
    </row>
    <row r="283" spans="6:32">
      <c r="F283" s="2"/>
      <c r="H283" s="2"/>
      <c r="I283" s="2"/>
      <c r="L283" s="439"/>
      <c r="M283" s="439"/>
      <c r="N283" s="439"/>
      <c r="O283" s="439"/>
      <c r="P283" s="71"/>
      <c r="Q283" s="71"/>
      <c r="R283" s="2"/>
      <c r="W283" s="2"/>
      <c r="X283" s="2"/>
      <c r="Y283" s="2"/>
      <c r="Z283" s="2"/>
      <c r="AA283" s="2"/>
      <c r="AB283" s="2"/>
      <c r="AC283" s="2"/>
      <c r="AD283" s="2"/>
      <c r="AE283" s="2"/>
      <c r="AF283" s="2"/>
    </row>
    <row r="284" spans="6:32">
      <c r="F284" s="2"/>
      <c r="H284" s="2"/>
      <c r="I284" s="2"/>
      <c r="L284" s="439"/>
      <c r="M284" s="439"/>
      <c r="N284" s="439"/>
      <c r="O284" s="439"/>
      <c r="P284" s="71"/>
      <c r="Q284" s="71"/>
      <c r="R284" s="2"/>
      <c r="W284" s="2"/>
      <c r="X284" s="2"/>
      <c r="Y284" s="2"/>
      <c r="Z284" s="2"/>
      <c r="AA284" s="2"/>
      <c r="AB284" s="2"/>
      <c r="AC284" s="2"/>
      <c r="AD284" s="2"/>
      <c r="AE284" s="2"/>
      <c r="AF284" s="2"/>
    </row>
    <row r="285" spans="6:32">
      <c r="F285" s="2"/>
      <c r="H285" s="2"/>
      <c r="I285" s="2"/>
      <c r="L285" s="439"/>
      <c r="M285" s="439"/>
      <c r="N285" s="439"/>
      <c r="O285" s="439"/>
      <c r="P285" s="71"/>
      <c r="Q285" s="71"/>
      <c r="R285" s="2"/>
      <c r="W285" s="2"/>
      <c r="X285" s="2"/>
      <c r="Y285" s="2"/>
      <c r="Z285" s="2"/>
      <c r="AA285" s="2"/>
      <c r="AB285" s="2"/>
      <c r="AC285" s="2"/>
      <c r="AD285" s="2"/>
      <c r="AE285" s="2"/>
      <c r="AF285" s="2"/>
    </row>
    <row r="286" spans="6:32">
      <c r="F286" s="2"/>
      <c r="H286" s="2"/>
      <c r="I286" s="2"/>
      <c r="L286" s="439"/>
      <c r="M286" s="439"/>
      <c r="N286" s="439"/>
      <c r="O286" s="439"/>
      <c r="P286" s="71"/>
      <c r="Q286" s="71"/>
      <c r="R286" s="2"/>
      <c r="W286" s="2"/>
      <c r="X286" s="2"/>
      <c r="Y286" s="2"/>
      <c r="Z286" s="2"/>
      <c r="AA286" s="2"/>
      <c r="AB286" s="2"/>
      <c r="AC286" s="2"/>
      <c r="AD286" s="2"/>
      <c r="AE286" s="2"/>
      <c r="AF286" s="2"/>
    </row>
    <row r="287" spans="6:32">
      <c r="F287" s="2"/>
      <c r="H287" s="2"/>
      <c r="I287" s="2"/>
      <c r="L287" s="439"/>
      <c r="M287" s="439"/>
      <c r="N287" s="439"/>
      <c r="O287" s="439"/>
      <c r="P287" s="71"/>
      <c r="Q287" s="71"/>
      <c r="R287" s="2"/>
      <c r="W287" s="2"/>
      <c r="X287" s="2"/>
      <c r="Y287" s="2"/>
      <c r="Z287" s="2"/>
      <c r="AA287" s="2"/>
      <c r="AB287" s="2"/>
      <c r="AC287" s="2"/>
      <c r="AD287" s="2"/>
      <c r="AE287" s="2"/>
      <c r="AF287" s="2"/>
    </row>
  </sheetData>
  <mergeCells count="75">
    <mergeCell ref="C32:I32"/>
    <mergeCell ref="G45:H45"/>
    <mergeCell ref="C31:I31"/>
    <mergeCell ref="G38:I38"/>
    <mergeCell ref="C42:I42"/>
    <mergeCell ref="C37:D37"/>
    <mergeCell ref="B44:F44"/>
    <mergeCell ref="D45:E45"/>
    <mergeCell ref="N157:O157"/>
    <mergeCell ref="J157:K157"/>
    <mergeCell ref="G17:I17"/>
    <mergeCell ref="N51:O51"/>
    <mergeCell ref="J51:K51"/>
    <mergeCell ref="J105:K105"/>
    <mergeCell ref="N105:O105"/>
    <mergeCell ref="C148:H148"/>
    <mergeCell ref="H18:I18"/>
    <mergeCell ref="H19:I19"/>
    <mergeCell ref="H26:I26"/>
    <mergeCell ref="H24:I24"/>
    <mergeCell ref="F157:G157"/>
    <mergeCell ref="G37:I37"/>
    <mergeCell ref="C22:I22"/>
    <mergeCell ref="H25:I25"/>
    <mergeCell ref="B1:F1"/>
    <mergeCell ref="C21:I21"/>
    <mergeCell ref="C3:D3"/>
    <mergeCell ref="C17:D17"/>
    <mergeCell ref="H1:I1"/>
    <mergeCell ref="E17:F17"/>
    <mergeCell ref="D7:D15"/>
    <mergeCell ref="F7:F15"/>
    <mergeCell ref="H7:I15"/>
    <mergeCell ref="F2:G2"/>
    <mergeCell ref="G203:H203"/>
    <mergeCell ref="C200:I200"/>
    <mergeCell ref="C201:D201"/>
    <mergeCell ref="C157:C158"/>
    <mergeCell ref="C51:C52"/>
    <mergeCell ref="D157:D158"/>
    <mergeCell ref="F134:H134"/>
    <mergeCell ref="G136:I136"/>
    <mergeCell ref="C141:D141"/>
    <mergeCell ref="G97:H97"/>
    <mergeCell ref="C132:H132"/>
    <mergeCell ref="E157:E158"/>
    <mergeCell ref="C95:D95"/>
    <mergeCell ref="C94:I94"/>
    <mergeCell ref="B98:F98"/>
    <mergeCell ref="G98:I98"/>
    <mergeCell ref="L157:M157"/>
    <mergeCell ref="B23:B26"/>
    <mergeCell ref="H23:I23"/>
    <mergeCell ref="B157:B158"/>
    <mergeCell ref="C101:H105"/>
    <mergeCell ref="B105:B106"/>
    <mergeCell ref="C107:H110"/>
    <mergeCell ref="C113:H117"/>
    <mergeCell ref="C120:H122"/>
    <mergeCell ref="B150:F150"/>
    <mergeCell ref="D151:E151"/>
    <mergeCell ref="C125:H127"/>
    <mergeCell ref="F51:F52"/>
    <mergeCell ref="C29:I29"/>
    <mergeCell ref="C30:I30"/>
    <mergeCell ref="C33:I33"/>
    <mergeCell ref="A99:I99"/>
    <mergeCell ref="G96:I96"/>
    <mergeCell ref="G95:I95"/>
    <mergeCell ref="L51:M51"/>
    <mergeCell ref="L105:M105"/>
    <mergeCell ref="E51:E52"/>
    <mergeCell ref="B51:B52"/>
    <mergeCell ref="D51:D52"/>
    <mergeCell ref="G51:G52"/>
  </mergeCells>
  <phoneticPr fontId="4"/>
  <conditionalFormatting sqref="C107 G159:I178">
    <cfRule type="cellIs" dxfId="24" priority="6" operator="greaterThan">
      <formula>0</formula>
    </cfRule>
  </conditionalFormatting>
  <conditionalFormatting sqref="C53:D92">
    <cfRule type="cellIs" dxfId="23" priority="22" operator="greaterThan">
      <formula>0</formula>
    </cfRule>
  </conditionalFormatting>
  <conditionalFormatting sqref="C159:D178">
    <cfRule type="cellIs" dxfId="22" priority="16" operator="greaterThan">
      <formula>0</formula>
    </cfRule>
  </conditionalFormatting>
  <conditionalFormatting sqref="D4">
    <cfRule type="expression" dxfId="21" priority="10">
      <formula>LEN(D4)&gt;0</formula>
    </cfRule>
  </conditionalFormatting>
  <conditionalFormatting sqref="E3 C3:C4">
    <cfRule type="expression" dxfId="20" priority="9">
      <formula>LEN(C3)&gt;0</formula>
    </cfRule>
  </conditionalFormatting>
  <conditionalFormatting sqref="E53:E92">
    <cfRule type="expression" dxfId="19" priority="21">
      <formula>LEN(E53)&gt;0</formula>
    </cfRule>
  </conditionalFormatting>
  <conditionalFormatting sqref="E159:E178">
    <cfRule type="expression" dxfId="18" priority="15">
      <formula>LEN(E159)&gt;0</formula>
    </cfRule>
  </conditionalFormatting>
  <conditionalFormatting sqref="G97">
    <cfRule type="cellIs" dxfId="17" priority="7" operator="greaterThan">
      <formula>0</formula>
    </cfRule>
  </conditionalFormatting>
  <conditionalFormatting sqref="G143">
    <cfRule type="cellIs" dxfId="16" priority="4" operator="greaterThan">
      <formula>0</formula>
    </cfRule>
  </conditionalFormatting>
  <conditionalFormatting sqref="G203">
    <cfRule type="cellIs" dxfId="15" priority="12" operator="greaterThan">
      <formula>0</formula>
    </cfRule>
  </conditionalFormatting>
  <conditionalFormatting sqref="G53:O92">
    <cfRule type="cellIs" dxfId="14" priority="1" operator="greaterThan">
      <formula>0</formula>
    </cfRule>
  </conditionalFormatting>
  <conditionalFormatting sqref="I107:I127">
    <cfRule type="cellIs" dxfId="13" priority="2" operator="greaterThan">
      <formula>0</formula>
    </cfRule>
  </conditionalFormatting>
  <conditionalFormatting sqref="I144:I145">
    <cfRule type="cellIs" dxfId="12" priority="5" operator="greaterThan">
      <formula>0</formula>
    </cfRule>
  </conditionalFormatting>
  <dataValidations disablePrompts="1" count="1">
    <dataValidation type="list" allowBlank="1" showInputMessage="1" showErrorMessage="1" sqref="E50" xr:uid="{00000000-0002-0000-0B00-000000000000}">
      <formula1>",　,１年,２年,３年,"</formula1>
    </dataValidation>
  </dataValidations>
  <printOptions horizontalCentered="1"/>
  <pageMargins left="0.43307086614173229" right="0.51181102362204722" top="0.35433070866141736" bottom="0.23622047244094491" header="0.31496062992125984" footer="0.19685039370078741"/>
  <pageSetup paperSize="9" scale="89" fitToHeight="3" orientation="portrait" horizontalDpi="4294967293" r:id="rId1"/>
  <rowBreaks count="3" manualBreakCount="3">
    <brk id="43" max="8" man="1"/>
    <brk id="97" max="8" man="1"/>
    <brk id="14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61" r:id="rId4" name="Check Box 17">
              <controlPr locked="0" defaultSize="0" print="0" autoFill="0" autoLine="0" autoPict="0" altText="">
                <anchor moveWithCells="1">
                  <from>
                    <xdr:col>0</xdr:col>
                    <xdr:colOff>28575</xdr:colOff>
                    <xdr:row>27</xdr:row>
                    <xdr:rowOff>542925</xdr:rowOff>
                  </from>
                  <to>
                    <xdr:col>8</xdr:col>
                    <xdr:colOff>323850</xdr:colOff>
                    <xdr:row>32</xdr:row>
                    <xdr:rowOff>342900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CJ260"/>
  <sheetViews>
    <sheetView showZeros="0" view="pageBreakPreview" zoomScaleNormal="100" zoomScaleSheetLayoutView="100" workbookViewId="0">
      <pane xSplit="9" topLeftCell="J1" activePane="topRight" state="frozen"/>
      <selection activeCell="C4" sqref="C4:N5"/>
      <selection pane="topRight" activeCell="C3" sqref="C3:D3"/>
    </sheetView>
  </sheetViews>
  <sheetFormatPr defaultColWidth="8.875" defaultRowHeight="15"/>
  <cols>
    <col min="1" max="1" width="3.375" style="2" customWidth="1"/>
    <col min="2" max="2" width="9.75" style="2" hidden="1" customWidth="1"/>
    <col min="3" max="3" width="15.25" style="2" customWidth="1"/>
    <col min="4" max="4" width="17.625" style="2" customWidth="1"/>
    <col min="5" max="5" width="15.25" style="2" customWidth="1"/>
    <col min="6" max="6" width="17.625" style="7" customWidth="1"/>
    <col min="7" max="7" width="15.25" style="2" customWidth="1"/>
    <col min="8" max="9" width="8.75" style="3" customWidth="1"/>
    <col min="10" max="13" width="9.75" style="383" customWidth="1"/>
    <col min="14" max="14" width="9" style="383" customWidth="1"/>
    <col min="15" max="15" width="9" style="373" customWidth="1"/>
    <col min="16" max="25" width="9" style="4" customWidth="1"/>
    <col min="26" max="28" width="8.875" style="2"/>
    <col min="29" max="29" width="9.25" style="2" bestFit="1" customWidth="1"/>
    <col min="30" max="16384" width="8.875" style="2"/>
  </cols>
  <sheetData>
    <row r="1" spans="1:37" ht="59.25" customHeight="1">
      <c r="A1" s="1" t="s">
        <v>273</v>
      </c>
      <c r="B1" s="888" t="str">
        <f>(初期設定!D5)&amp;CHAR(10)
&amp;"参加申込及び部顧問（運営委員）の動静"</f>
        <v>第73回NHK杯全国高校放送コンテスト　宮崎県予選
参加申込及び部顧問（運営委員）の動静</v>
      </c>
      <c r="C1" s="888"/>
      <c r="D1" s="888"/>
      <c r="E1" s="888"/>
      <c r="F1" s="888"/>
      <c r="G1" s="28" t="s">
        <v>274</v>
      </c>
      <c r="H1" s="896" t="s">
        <v>456</v>
      </c>
      <c r="I1" s="896"/>
    </row>
    <row r="2" spans="1:37" ht="18" customHeight="1" thickBot="1">
      <c r="C2" s="6" t="s">
        <v>275</v>
      </c>
      <c r="G2" s="13" t="s">
        <v>276</v>
      </c>
      <c r="H2" s="404"/>
      <c r="I2" s="403"/>
    </row>
    <row r="3" spans="1:37" s="8" customFormat="1" ht="25.5" customHeight="1" thickBot="1">
      <c r="B3" s="9"/>
      <c r="C3" s="892">
        <f>(Ⅰ!C9)</f>
        <v>0</v>
      </c>
      <c r="D3" s="893"/>
      <c r="E3" s="10"/>
      <c r="F3" s="11"/>
      <c r="G3" s="11"/>
      <c r="H3" s="12"/>
      <c r="J3" s="381"/>
      <c r="K3" s="381"/>
      <c r="L3" s="381"/>
      <c r="M3" s="381"/>
      <c r="N3" s="381"/>
      <c r="O3" s="686"/>
      <c r="P3" s="14"/>
      <c r="Q3" s="14"/>
      <c r="R3" s="14"/>
      <c r="S3" s="14"/>
      <c r="T3" s="14"/>
      <c r="U3" s="14"/>
      <c r="V3" s="14"/>
      <c r="W3" s="14"/>
      <c r="X3" s="14"/>
      <c r="Y3" s="14"/>
    </row>
    <row r="4" spans="1:37" s="8" customFormat="1" ht="9.75" customHeight="1" thickBot="1">
      <c r="B4" s="16"/>
      <c r="C4" s="17" t="str">
        <f>IF(ISERROR(VLOOKUP(C3,(初期設定!D42):(初期設定!E118),2,0)),"",VLOOKUP(C3,(初期設定!D42):(初期設定!E118),2,0))</f>
        <v/>
      </c>
      <c r="D4" s="18" t="str">
        <f>(初期設定!D11)</f>
        <v>5月29日(金)　消印有効　※提出先持ち込みの場合は、16：30必着</v>
      </c>
      <c r="E4" s="20"/>
      <c r="F4" s="22"/>
      <c r="G4" s="21"/>
      <c r="H4" s="19"/>
      <c r="I4" s="19"/>
      <c r="J4" s="381"/>
      <c r="K4" s="381"/>
      <c r="L4" s="381"/>
      <c r="M4" s="381"/>
      <c r="N4" s="381"/>
      <c r="O4" s="686"/>
      <c r="P4" s="23"/>
      <c r="Q4" s="14"/>
      <c r="R4" s="14"/>
      <c r="S4" s="14"/>
      <c r="T4" s="14"/>
      <c r="U4" s="14"/>
      <c r="V4" s="14"/>
      <c r="W4" s="14"/>
      <c r="X4" s="14"/>
      <c r="Y4" s="14"/>
    </row>
    <row r="5" spans="1:37" s="8" customFormat="1" ht="28.5" customHeight="1" thickBot="1">
      <c r="B5" s="16"/>
      <c r="C5" s="24" t="s">
        <v>277</v>
      </c>
      <c r="D5" s="25" t="s">
        <v>1187</v>
      </c>
      <c r="E5" s="417" t="s">
        <v>254</v>
      </c>
      <c r="F5" s="26" t="s">
        <v>1187</v>
      </c>
      <c r="G5" s="27" t="s">
        <v>256</v>
      </c>
      <c r="H5" s="967" t="s">
        <v>1187</v>
      </c>
      <c r="I5" s="968"/>
      <c r="J5" s="381"/>
      <c r="K5" s="381"/>
      <c r="L5" s="381"/>
      <c r="M5" s="381"/>
      <c r="N5" s="381"/>
      <c r="O5" s="686"/>
      <c r="P5" s="23"/>
      <c r="Q5" s="14"/>
      <c r="R5" s="14"/>
      <c r="S5" s="14"/>
      <c r="T5" s="14"/>
      <c r="U5" s="14"/>
      <c r="V5" s="14"/>
      <c r="W5" s="14"/>
      <c r="X5" s="14"/>
      <c r="Y5" s="14"/>
      <c r="AA5" s="8">
        <f>IF(C3="","",C3)</f>
        <v>0</v>
      </c>
      <c r="AK5" s="437" t="s">
        <v>925</v>
      </c>
    </row>
    <row r="6" spans="1:37" s="8" customFormat="1" ht="9.75" customHeight="1" thickBot="1">
      <c r="B6" s="28"/>
      <c r="F6" s="29"/>
      <c r="G6" s="30"/>
      <c r="H6" s="31"/>
      <c r="I6" s="31"/>
      <c r="J6" s="381"/>
      <c r="K6" s="381"/>
      <c r="L6" s="381"/>
      <c r="M6" s="381"/>
      <c r="N6" s="381"/>
      <c r="O6" s="686"/>
      <c r="P6" s="14"/>
      <c r="Q6" s="14"/>
      <c r="R6" s="14"/>
      <c r="S6" s="14"/>
      <c r="T6" s="14"/>
      <c r="U6" s="14"/>
      <c r="V6" s="14"/>
      <c r="W6" s="14"/>
      <c r="X6" s="14"/>
      <c r="Y6" s="14"/>
      <c r="AA6" s="438" t="s">
        <v>926</v>
      </c>
      <c r="AB6" s="438" t="s">
        <v>927</v>
      </c>
      <c r="AC6" s="438" t="s">
        <v>928</v>
      </c>
      <c r="AD6" s="438" t="s">
        <v>929</v>
      </c>
      <c r="AE6" s="438" t="s">
        <v>930</v>
      </c>
      <c r="AF6" s="438" t="s">
        <v>931</v>
      </c>
      <c r="AG6" s="438" t="s">
        <v>932</v>
      </c>
      <c r="AH6" s="438" t="s">
        <v>933</v>
      </c>
      <c r="AI6" s="438" t="s">
        <v>934</v>
      </c>
      <c r="AJ6" s="381" t="s">
        <v>935</v>
      </c>
      <c r="AK6" s="381" t="s">
        <v>936</v>
      </c>
    </row>
    <row r="7" spans="1:37" s="8" customFormat="1" ht="22.5" customHeight="1" thickBot="1">
      <c r="B7" s="33"/>
      <c r="C7" s="34" t="str">
        <f>(Ⅳ２!B10)</f>
        <v/>
      </c>
      <c r="D7" s="35"/>
      <c r="E7" s="34" t="str">
        <f>(Ⅳ２!E10)</f>
        <v/>
      </c>
      <c r="F7" s="36"/>
      <c r="G7" s="37" t="str">
        <f>(Ⅳ２!H10)</f>
        <v/>
      </c>
      <c r="H7" s="969"/>
      <c r="I7" s="970"/>
      <c r="J7" s="381"/>
      <c r="K7" s="381"/>
      <c r="L7" s="381"/>
      <c r="M7" s="381"/>
      <c r="N7" s="381"/>
      <c r="O7" s="686"/>
      <c r="P7" s="14"/>
      <c r="Q7" s="14"/>
      <c r="R7" s="14"/>
      <c r="S7" s="14"/>
      <c r="T7" s="14"/>
      <c r="U7" s="14"/>
      <c r="V7" s="14"/>
      <c r="W7" s="14"/>
      <c r="X7" s="14"/>
      <c r="Y7" s="14"/>
      <c r="AA7" s="381" t="str">
        <f>IF(C7="","",C7)</f>
        <v/>
      </c>
      <c r="AB7" s="381" t="str">
        <f>IF(C11="","",C11)</f>
        <v>6月10日（水）午後の準備について、担当専門委員には、別途派遣依頼文書を発行
（当日午前は専門委員会を予定）</v>
      </c>
      <c r="AC7" s="381">
        <f>IF(C13="","",C13)</f>
        <v>0</v>
      </c>
      <c r="AD7" s="381">
        <f>IF(C15="","",C15)</f>
        <v>0</v>
      </c>
      <c r="AE7" s="381" t="str">
        <f>IF(D11="","",D11)</f>
        <v/>
      </c>
      <c r="AF7" s="381">
        <f>IF(D13="","",D13)</f>
        <v>0</v>
      </c>
      <c r="AG7" s="381">
        <f>IF(D15="","",D15)</f>
        <v>0</v>
      </c>
      <c r="AH7" s="381" t="str">
        <f>IF(D19="入力必須(クリック後選択)","",IF(D19="③両日必要","○",IF(D19="①大会1日目のみ必要","○","×")))</f>
        <v>×</v>
      </c>
      <c r="AI7" s="381" t="str">
        <f>IF(D19="入力必須(クリック後選択)","",IF(D19="③両日必要","○",IF(D19="②大会2日目のみ必要","○","×")))</f>
        <v>×</v>
      </c>
      <c r="AJ7" s="381">
        <f>IF(C17="","",C17)</f>
        <v>0</v>
      </c>
      <c r="AK7" s="381">
        <f>IF(C19="","",C19)</f>
        <v>0</v>
      </c>
    </row>
    <row r="8" spans="1:37" s="8" customFormat="1" ht="9.75" customHeight="1">
      <c r="B8" s="223"/>
      <c r="C8" s="39" t="s">
        <v>1091</v>
      </c>
      <c r="D8" s="40"/>
      <c r="E8" s="41" t="str">
        <f>C8</f>
        <v>番組部門審査担当</v>
      </c>
      <c r="F8" s="42"/>
      <c r="G8" s="43" t="str">
        <f>E8</f>
        <v>番組部門審査担当</v>
      </c>
      <c r="H8" s="224"/>
      <c r="I8" s="225"/>
      <c r="J8" s="381"/>
      <c r="K8" s="381"/>
      <c r="L8" s="381"/>
      <c r="M8" s="381"/>
      <c r="N8" s="381"/>
      <c r="O8" s="381"/>
      <c r="P8" s="14"/>
      <c r="Q8" s="14"/>
      <c r="R8" s="14"/>
      <c r="T8" s="15"/>
      <c r="U8" s="14"/>
      <c r="V8" s="14"/>
      <c r="W8" s="14"/>
      <c r="X8" s="14"/>
      <c r="Y8" s="14"/>
      <c r="Z8" s="14"/>
      <c r="AA8" s="381" t="str">
        <f>IF(E5="","",E5)</f>
        <v>顧問（２人目）</v>
      </c>
      <c r="AB8" s="381">
        <f>IF(E9="","",IF(E9="入力必須(クリック後選択)","",E9))</f>
        <v>0</v>
      </c>
      <c r="AC8" s="381" t="str">
        <f>IF(E11="","",IF(E11="入力必須(クリック後選択)","",E11))</f>
        <v/>
      </c>
      <c r="AD8" s="381">
        <f>IF(E13="","",IF(E13="入力必須(クリック後選択)","",E13))</f>
        <v>0</v>
      </c>
      <c r="AE8" s="381">
        <f>IF(F9="","",F9)</f>
        <v>0</v>
      </c>
      <c r="AF8" s="381" t="str">
        <f>IF(F11="","",F11)</f>
        <v/>
      </c>
      <c r="AG8" s="381">
        <f>IF(F13="","",F13)</f>
        <v>0</v>
      </c>
      <c r="AH8" s="381" t="str">
        <f>IF(F17="入力必須(クリック後選択)","",IF(F17="③両日必要","○",IF(F17="①大会1日目のみ必要","○","×")))</f>
        <v>×</v>
      </c>
      <c r="AI8" s="381" t="str">
        <f>IF(F17="入力必須(クリック後選択)","",IF(F17="③両日必要","○",IF(F17="②大会2日目のみ必要","○","×")))</f>
        <v>×</v>
      </c>
      <c r="AJ8" s="381">
        <f>IF(E15="","",E15)</f>
        <v>0</v>
      </c>
      <c r="AK8" s="381">
        <f>IF(E17="","",E17)</f>
        <v>0</v>
      </c>
    </row>
    <row r="9" spans="1:37" s="8" customFormat="1" ht="22.5" customHeight="1">
      <c r="B9" s="101"/>
      <c r="C9" s="226">
        <f>(Ⅳ２!B12)</f>
        <v>0</v>
      </c>
      <c r="D9" s="227">
        <f>(Ⅳ２!C12)</f>
        <v>0</v>
      </c>
      <c r="E9" s="226">
        <f>(Ⅳ２!E12)</f>
        <v>0</v>
      </c>
      <c r="F9" s="228">
        <f>(Ⅳ２!F12)</f>
        <v>0</v>
      </c>
      <c r="G9" s="229">
        <f>(Ⅳ２!H12)</f>
        <v>0</v>
      </c>
      <c r="H9" s="946">
        <f>(Ⅳ２!I12)</f>
        <v>0</v>
      </c>
      <c r="I9" s="947"/>
      <c r="J9" s="656"/>
      <c r="K9" s="381"/>
      <c r="L9" s="381"/>
      <c r="M9" s="381"/>
      <c r="N9" s="381"/>
      <c r="O9" s="381"/>
      <c r="P9" s="14"/>
      <c r="Q9" s="14"/>
      <c r="R9" s="14"/>
      <c r="T9" s="15"/>
      <c r="U9" s="14"/>
      <c r="V9" s="14"/>
      <c r="W9" s="14"/>
      <c r="X9" s="14"/>
      <c r="Y9" s="14"/>
      <c r="Z9" s="14"/>
      <c r="AA9" s="381" t="str">
        <f>IF(G5="","",G5)</f>
        <v>顧問（３人目）</v>
      </c>
      <c r="AB9" s="381">
        <f>IF(G9="","",G9)</f>
        <v>0</v>
      </c>
      <c r="AC9" s="381" t="str">
        <f>IF(G11="","",G11)</f>
        <v/>
      </c>
      <c r="AD9" s="381">
        <f>IF(G13="","",G13)</f>
        <v>0</v>
      </c>
      <c r="AE9" s="381">
        <f>IF(H9="","",H9)</f>
        <v>0</v>
      </c>
      <c r="AF9" s="381" t="str">
        <f>IF(H11="","",H11)</f>
        <v/>
      </c>
      <c r="AG9" s="381">
        <f>IF(H13="","",H13)</f>
        <v>0</v>
      </c>
      <c r="AH9" s="381" t="str">
        <f>IF(H17="入力必須(クリック後選択)","",IF(H17="③両日必要","○",IF(H17="①大会1日目のみ必要","○","×")))</f>
        <v>×</v>
      </c>
      <c r="AI9" s="381" t="str">
        <f>IF(H17="入力必須(クリック後選択)","",IF(H17="③両日必要","○",IF(H17="②大会2日目のみ必要","○","×")))</f>
        <v>×</v>
      </c>
      <c r="AJ9" s="381">
        <f>IF(G15="","",G15)</f>
        <v>0</v>
      </c>
      <c r="AK9" s="381">
        <f>IF(G17="","",G17)</f>
        <v>0</v>
      </c>
    </row>
    <row r="10" spans="1:37" s="8" customFormat="1" ht="9.75" customHeight="1">
      <c r="B10" s="38"/>
      <c r="C10" s="41" t="str">
        <f>Ⅳ１!A15</f>
        <v>6月10日（水）午後の準備</v>
      </c>
      <c r="D10" s="40"/>
      <c r="E10" s="41" t="str">
        <f>C10</f>
        <v>6月10日（水）午後の準備</v>
      </c>
      <c r="F10" s="42"/>
      <c r="G10" s="43" t="str">
        <f>C10</f>
        <v>6月10日（水）午後の準備</v>
      </c>
      <c r="H10" s="948"/>
      <c r="I10" s="949"/>
      <c r="J10" s="381"/>
      <c r="K10" s="381"/>
      <c r="L10" s="381"/>
      <c r="M10" s="381"/>
      <c r="N10" s="381"/>
      <c r="O10" s="686"/>
      <c r="P10" s="14"/>
      <c r="Q10" s="14"/>
      <c r="R10" s="14"/>
      <c r="S10" s="14"/>
      <c r="T10" s="14"/>
      <c r="U10" s="14"/>
      <c r="V10" s="14"/>
      <c r="W10" s="14"/>
      <c r="X10" s="14"/>
      <c r="Y10" s="14"/>
      <c r="AA10" s="381" t="str">
        <f>IF(E7="","",E7)</f>
        <v/>
      </c>
      <c r="AB10" s="381" t="str">
        <f>IF(E11="","",IF(E11="入力必須(クリック後選択)","",E11))</f>
        <v/>
      </c>
      <c r="AC10" s="381">
        <f>IF(E13="","",IF(E13="入力必須(クリック後選択)","",E13))</f>
        <v>0</v>
      </c>
      <c r="AD10" s="381">
        <f>IF(E15="","",IF(E15="入力必須(クリック後選択)","",E15))</f>
        <v>0</v>
      </c>
      <c r="AE10" s="381" t="str">
        <f>IF(F11="","",F11)</f>
        <v/>
      </c>
      <c r="AF10" s="381">
        <f>IF(F13="","",F13)</f>
        <v>0</v>
      </c>
      <c r="AG10" s="381">
        <f>IF(F15="","",F15)</f>
        <v>0</v>
      </c>
      <c r="AH10" s="381" t="str">
        <f>IF(F19="入力必須(クリック後選択)","",IF(F19="③両日必要","○",IF(F19="①大会1日目のみ必要","○","×")))</f>
        <v>×</v>
      </c>
      <c r="AI10" s="381" t="str">
        <f>IF(F19="入力必須(クリック後選択)","",IF(F19="③両日必要","○",IF(F19="②大会2日目のみ必要","○","×")))</f>
        <v>×</v>
      </c>
      <c r="AJ10" s="381">
        <f>IF(E17="","",E17)</f>
        <v>0</v>
      </c>
      <c r="AK10" s="381">
        <f>IF(E19="","",E19)</f>
        <v>0</v>
      </c>
    </row>
    <row r="11" spans="1:37" s="8" customFormat="1" ht="22.5" customHeight="1">
      <c r="B11" s="44"/>
      <c r="C11" s="943" t="str">
        <f>Ⅳ１!A15&amp;"について、担当専門委員には、別途派遣依頼文書を発行"&amp;CHAR(10)
&amp;"（当日午前は専門委員会を予定）"</f>
        <v>6月10日（水）午後の準備について、担当専門委員には、別途派遣依頼文書を発行
（当日午前は専門委員会を予定）</v>
      </c>
      <c r="D11" s="944"/>
      <c r="E11" s="944"/>
      <c r="F11" s="944"/>
      <c r="G11" s="944"/>
      <c r="H11" s="944"/>
      <c r="I11" s="945"/>
      <c r="J11" s="381"/>
      <c r="K11" s="381"/>
      <c r="L11" s="381"/>
      <c r="M11" s="381"/>
      <c r="N11" s="381"/>
      <c r="O11" s="686"/>
      <c r="P11" s="14"/>
      <c r="Q11" s="14"/>
      <c r="R11" s="14"/>
      <c r="S11" s="14"/>
      <c r="T11" s="14"/>
      <c r="U11" s="14"/>
      <c r="V11" s="14"/>
      <c r="W11" s="14"/>
      <c r="X11" s="14"/>
      <c r="Y11" s="14"/>
      <c r="AA11" s="381" t="str">
        <f>IF(G7="","",G7)</f>
        <v/>
      </c>
      <c r="AB11" s="381" t="str">
        <f>IF(G11="","",G11)</f>
        <v/>
      </c>
      <c r="AC11" s="381">
        <f>IF(G13="","",G13)</f>
        <v>0</v>
      </c>
      <c r="AD11" s="381">
        <f>IF(G15="","",G15)</f>
        <v>0</v>
      </c>
      <c r="AE11" s="381" t="str">
        <f>IF(H11="","",H11)</f>
        <v/>
      </c>
      <c r="AF11" s="381">
        <f>IF(H13="","",H13)</f>
        <v>0</v>
      </c>
      <c r="AG11" s="381">
        <f>IF(H15="","",H15)</f>
        <v>0</v>
      </c>
      <c r="AH11" s="381" t="str">
        <f>IF(H19="入力必須(クリック後選択)","",IF(H19="③両日必要","○",IF(H19="①大会1日目のみ必要","○","×")))</f>
        <v>×</v>
      </c>
      <c r="AI11" s="381" t="str">
        <f>IF(H19="入力必須(クリック後選択)","",IF(H19="③両日必要","○",IF(H19="②大会2日目のみ必要","○","×")))</f>
        <v>×</v>
      </c>
      <c r="AJ11" s="381">
        <f>IF(G17="","",G17)</f>
        <v>0</v>
      </c>
      <c r="AK11" s="381">
        <f>IF(G19="","",G19)</f>
        <v>0</v>
      </c>
    </row>
    <row r="12" spans="1:37" s="8" customFormat="1" ht="9.75" customHeight="1">
      <c r="B12" s="48"/>
      <c r="C12" s="41" t="str">
        <f>Ⅳ１!A18</f>
        <v>6月11日（木）の運営</v>
      </c>
      <c r="D12" s="49"/>
      <c r="E12" s="39" t="str">
        <f>C12</f>
        <v>6月11日（木）の運営</v>
      </c>
      <c r="F12" s="50"/>
      <c r="G12" s="43" t="str">
        <f>E12</f>
        <v>6月11日（木）の運営</v>
      </c>
      <c r="H12" s="950"/>
      <c r="I12" s="951"/>
      <c r="J12" s="381"/>
      <c r="K12" s="381"/>
      <c r="L12" s="381"/>
      <c r="M12" s="381"/>
      <c r="N12" s="381"/>
      <c r="O12" s="686"/>
      <c r="P12" s="14"/>
      <c r="Q12" s="14"/>
      <c r="R12" s="14"/>
      <c r="S12" s="14"/>
      <c r="T12" s="14"/>
      <c r="U12" s="14"/>
      <c r="V12" s="14"/>
      <c r="W12" s="14"/>
      <c r="X12" s="14"/>
      <c r="Y12" s="14"/>
      <c r="AA12" s="381" t="s">
        <v>937</v>
      </c>
      <c r="AB12" s="381" t="s">
        <v>16</v>
      </c>
      <c r="AC12" s="381" t="s">
        <v>938</v>
      </c>
      <c r="AD12" s="381" t="s">
        <v>939</v>
      </c>
      <c r="AE12" s="381" t="s">
        <v>940</v>
      </c>
      <c r="AF12" s="381" t="s">
        <v>941</v>
      </c>
      <c r="AG12" s="381" t="s">
        <v>942</v>
      </c>
      <c r="AH12" s="381" t="s">
        <v>943</v>
      </c>
      <c r="AI12" s="381"/>
      <c r="AJ12" s="381" t="s">
        <v>944</v>
      </c>
      <c r="AK12" s="381"/>
    </row>
    <row r="13" spans="1:37" s="8" customFormat="1" ht="22.5" customHeight="1">
      <c r="B13" s="44"/>
      <c r="C13" s="45">
        <f>(Ⅳ２!B18)</f>
        <v>0</v>
      </c>
      <c r="D13" s="46">
        <f>(Ⅳ２!C18)</f>
        <v>0</v>
      </c>
      <c r="E13" s="45">
        <f>(Ⅳ２!E18)</f>
        <v>0</v>
      </c>
      <c r="F13" s="51">
        <f>(Ⅳ２!F18)</f>
        <v>0</v>
      </c>
      <c r="G13" s="47">
        <f>(Ⅳ２!H18)</f>
        <v>0</v>
      </c>
      <c r="H13" s="956">
        <f>(Ⅳ２!I18)</f>
        <v>0</v>
      </c>
      <c r="I13" s="957"/>
      <c r="J13" s="381"/>
      <c r="K13" s="381"/>
      <c r="L13" s="381"/>
      <c r="M13" s="381"/>
      <c r="N13" s="381"/>
      <c r="O13" s="686"/>
      <c r="P13" s="14"/>
      <c r="Q13" s="14"/>
      <c r="R13" s="14"/>
      <c r="S13" s="14"/>
      <c r="T13" s="14"/>
      <c r="U13" s="14"/>
      <c r="V13" s="14"/>
      <c r="W13" s="14"/>
      <c r="X13" s="14"/>
      <c r="Y13" s="14"/>
      <c r="AA13" s="381">
        <f>IF(C24="","",C24)</f>
        <v>0</v>
      </c>
      <c r="AB13" s="381">
        <f>IF(D24="","",D24)</f>
        <v>0</v>
      </c>
      <c r="AC13" s="381">
        <f>IF(E24="","",E24)</f>
        <v>0</v>
      </c>
      <c r="AD13" s="381">
        <f>IF(F24="","",F24)</f>
        <v>0</v>
      </c>
      <c r="AE13" s="381">
        <f>IF(G24="","",G24)</f>
        <v>0</v>
      </c>
      <c r="AF13" s="381">
        <f ca="1">IF(C26="","",C26)</f>
        <v>0</v>
      </c>
      <c r="AG13" s="381">
        <f>IF(D26="","",D26)</f>
        <v>0</v>
      </c>
      <c r="AH13" s="381">
        <f ca="1">IF(E26="","",E26)</f>
        <v>0</v>
      </c>
      <c r="AI13" s="381"/>
      <c r="AJ13" s="381">
        <f ca="1">IF(H24="","",H24)</f>
        <v>0</v>
      </c>
      <c r="AK13" s="381"/>
    </row>
    <row r="14" spans="1:37" s="8" customFormat="1" ht="9.75" customHeight="1">
      <c r="B14" s="48"/>
      <c r="C14" s="41" t="str">
        <f>Ⅳ１!A21</f>
        <v>6月12日（金）の運営</v>
      </c>
      <c r="D14" s="49"/>
      <c r="E14" s="41" t="str">
        <f>C14</f>
        <v>6月12日（金）の運営</v>
      </c>
      <c r="F14" s="52"/>
      <c r="G14" s="43" t="str">
        <f>E14</f>
        <v>6月12日（金）の運営</v>
      </c>
      <c r="H14" s="952"/>
      <c r="I14" s="953"/>
      <c r="J14" s="381"/>
      <c r="K14" s="381"/>
      <c r="L14" s="381"/>
      <c r="M14" s="381"/>
      <c r="N14" s="381"/>
      <c r="O14" s="686"/>
      <c r="P14" s="14"/>
      <c r="Q14" s="14"/>
      <c r="R14" s="14"/>
      <c r="S14" s="14"/>
      <c r="T14" s="14"/>
      <c r="U14" s="14"/>
      <c r="V14" s="14"/>
      <c r="W14" s="14"/>
      <c r="X14" s="14"/>
      <c r="Y14" s="14"/>
      <c r="AA14" s="381"/>
      <c r="AB14" s="381"/>
      <c r="AC14" s="381"/>
      <c r="AD14" s="381"/>
      <c r="AE14" s="381"/>
      <c r="AF14" s="381"/>
      <c r="AG14" s="381"/>
      <c r="AH14" s="381"/>
      <c r="AI14" s="381"/>
      <c r="AJ14" s="381"/>
      <c r="AK14" s="381"/>
    </row>
    <row r="15" spans="1:37" s="8" customFormat="1" ht="22.5" customHeight="1">
      <c r="B15" s="44"/>
      <c r="C15" s="45">
        <f>(Ⅳ２!B21)</f>
        <v>0</v>
      </c>
      <c r="D15" s="46">
        <f>(Ⅳ２!C21)</f>
        <v>0</v>
      </c>
      <c r="E15" s="45">
        <f>(Ⅳ２!E21)</f>
        <v>0</v>
      </c>
      <c r="F15" s="51">
        <f>(Ⅳ２!F21)</f>
        <v>0</v>
      </c>
      <c r="G15" s="47">
        <f>(Ⅳ２!H21)</f>
        <v>0</v>
      </c>
      <c r="H15" s="956">
        <f>(Ⅳ２!I21)</f>
        <v>0</v>
      </c>
      <c r="I15" s="957"/>
      <c r="J15" s="381"/>
      <c r="K15" s="381"/>
      <c r="L15" s="381"/>
      <c r="M15" s="381"/>
      <c r="N15" s="381"/>
      <c r="O15" s="686"/>
      <c r="P15" s="14"/>
      <c r="Q15" s="14"/>
      <c r="R15" s="14"/>
      <c r="S15" s="14"/>
      <c r="T15" s="14"/>
      <c r="U15" s="14"/>
      <c r="V15" s="14"/>
      <c r="W15" s="14"/>
      <c r="X15" s="14"/>
      <c r="Y15" s="14"/>
      <c r="AA15" s="438" t="s">
        <v>945</v>
      </c>
      <c r="AB15" s="438" t="s">
        <v>641</v>
      </c>
      <c r="AC15" s="438" t="s">
        <v>926</v>
      </c>
      <c r="AD15" s="438" t="s">
        <v>946</v>
      </c>
      <c r="AE15" s="438" t="s">
        <v>654</v>
      </c>
      <c r="AF15" s="381"/>
      <c r="AG15" s="381"/>
      <c r="AH15" s="381"/>
      <c r="AI15" s="381"/>
      <c r="AJ15" s="381"/>
      <c r="AK15" s="381"/>
    </row>
    <row r="16" spans="1:37" s="8" customFormat="1" ht="9.75" customHeight="1">
      <c r="B16" s="54"/>
      <c r="C16" s="41" t="s">
        <v>265</v>
      </c>
      <c r="D16" s="55"/>
      <c r="E16" s="39" t="s">
        <v>265</v>
      </c>
      <c r="F16" s="56"/>
      <c r="G16" s="41" t="s">
        <v>265</v>
      </c>
      <c r="H16" s="954"/>
      <c r="I16" s="955"/>
      <c r="J16" s="381"/>
      <c r="K16" s="381"/>
      <c r="L16" s="381"/>
      <c r="M16" s="381"/>
      <c r="N16" s="381"/>
      <c r="O16" s="686"/>
      <c r="P16" s="14"/>
      <c r="Q16" s="14"/>
      <c r="R16" s="14"/>
      <c r="S16" s="14"/>
      <c r="T16" s="14"/>
      <c r="U16" s="14"/>
      <c r="V16" s="14"/>
      <c r="W16" s="14"/>
      <c r="X16" s="14"/>
      <c r="Y16" s="14"/>
      <c r="AA16" s="381" t="str">
        <f>IF(C53="","",C53)</f>
        <v>表示不可</v>
      </c>
      <c r="AB16" s="381" t="str">
        <f t="shared" ref="AB16:AE31" si="0">IF(D53="","",D53)</f>
        <v>表示不可</v>
      </c>
      <c r="AC16" s="381" t="str">
        <f t="shared" si="0"/>
        <v>表示不可</v>
      </c>
      <c r="AD16" s="381" t="str">
        <f t="shared" si="0"/>
        <v>表示不可</v>
      </c>
      <c r="AE16" s="381" t="str">
        <f t="shared" si="0"/>
        <v>表示不可</v>
      </c>
      <c r="AF16" s="381"/>
      <c r="AG16" s="381"/>
      <c r="AH16" s="381"/>
      <c r="AI16" s="381"/>
      <c r="AJ16" s="381"/>
      <c r="AK16" s="381"/>
    </row>
    <row r="17" spans="1:37" s="8" customFormat="1" ht="30" customHeight="1">
      <c r="B17" s="33"/>
      <c r="C17" s="894">
        <f>(Ⅳ２!B24)</f>
        <v>0</v>
      </c>
      <c r="D17" s="895"/>
      <c r="E17" s="897">
        <f>(Ⅳ２!E24)</f>
        <v>0</v>
      </c>
      <c r="F17" s="898"/>
      <c r="G17" s="910">
        <f>(Ⅳ２!H24)</f>
        <v>0</v>
      </c>
      <c r="H17" s="911"/>
      <c r="I17" s="912"/>
      <c r="J17" s="381"/>
      <c r="K17" s="381"/>
      <c r="L17" s="381"/>
      <c r="M17" s="381"/>
      <c r="N17" s="381"/>
      <c r="O17" s="686"/>
      <c r="P17" s="14"/>
      <c r="Q17" s="14"/>
      <c r="R17" s="14"/>
      <c r="S17" s="14"/>
      <c r="T17" s="14"/>
      <c r="U17" s="14"/>
      <c r="V17" s="14"/>
      <c r="W17" s="14"/>
      <c r="X17" s="14"/>
      <c r="Y17" s="14"/>
      <c r="AA17" s="381" t="str">
        <f t="shared" ref="AA17:AE32" si="1">IF(C54="","",C54)</f>
        <v>表示不可</v>
      </c>
      <c r="AB17" s="381" t="str">
        <f t="shared" si="0"/>
        <v>表示不可</v>
      </c>
      <c r="AC17" s="381" t="str">
        <f t="shared" si="0"/>
        <v>表示不可</v>
      </c>
      <c r="AD17" s="381" t="str">
        <f t="shared" si="0"/>
        <v>表示不可</v>
      </c>
      <c r="AE17" s="381" t="str">
        <f t="shared" si="0"/>
        <v>表示不可</v>
      </c>
      <c r="AF17" s="381"/>
      <c r="AG17" s="381"/>
      <c r="AH17" s="381"/>
      <c r="AI17" s="381"/>
      <c r="AJ17" s="381"/>
      <c r="AK17" s="381"/>
    </row>
    <row r="18" spans="1:37" s="8" customFormat="1" ht="9.75" customHeight="1">
      <c r="B18" s="54"/>
      <c r="C18" s="57" t="s">
        <v>266</v>
      </c>
      <c r="D18" s="402" t="s">
        <v>455</v>
      </c>
      <c r="E18" s="418" t="s">
        <v>266</v>
      </c>
      <c r="F18" s="402" t="s">
        <v>455</v>
      </c>
      <c r="G18" s="57" t="s">
        <v>266</v>
      </c>
      <c r="H18" s="915" t="s">
        <v>455</v>
      </c>
      <c r="I18" s="916"/>
      <c r="J18" s="381"/>
      <c r="K18" s="381"/>
      <c r="L18" s="381"/>
      <c r="M18" s="383"/>
      <c r="N18" s="383"/>
      <c r="O18" s="686"/>
      <c r="P18" s="14"/>
      <c r="Q18" s="14"/>
      <c r="R18" s="14"/>
      <c r="S18" s="14"/>
      <c r="T18" s="14"/>
      <c r="U18" s="14"/>
      <c r="V18" s="14"/>
      <c r="W18" s="14"/>
      <c r="X18" s="14"/>
      <c r="Y18" s="4"/>
      <c r="AA18" s="381" t="str">
        <f t="shared" si="1"/>
        <v>表示不可</v>
      </c>
      <c r="AB18" s="381" t="str">
        <f t="shared" si="0"/>
        <v>表示不可</v>
      </c>
      <c r="AC18" s="381" t="str">
        <f t="shared" si="0"/>
        <v>表示不可</v>
      </c>
      <c r="AD18" s="381" t="str">
        <f t="shared" si="0"/>
        <v>表示不可</v>
      </c>
      <c r="AE18" s="381" t="str">
        <f t="shared" si="0"/>
        <v>表示不可</v>
      </c>
      <c r="AF18" s="381"/>
      <c r="AG18" s="381"/>
      <c r="AH18" s="381"/>
      <c r="AI18" s="381"/>
      <c r="AJ18" s="381"/>
      <c r="AK18" s="381"/>
    </row>
    <row r="19" spans="1:37" s="8" customFormat="1" ht="20.25" customHeight="1" thickBot="1">
      <c r="B19" s="44"/>
      <c r="C19" s="58">
        <f>(Ⅳ２!B29)</f>
        <v>0</v>
      </c>
      <c r="D19" s="609">
        <f>(Ⅳ２!B26)</f>
        <v>0</v>
      </c>
      <c r="E19" s="419">
        <f>(Ⅳ２!E29)</f>
        <v>0</v>
      </c>
      <c r="F19" s="609">
        <f>(Ⅳ２!E26)</f>
        <v>0</v>
      </c>
      <c r="G19" s="419">
        <f>(Ⅳ２!H29)</f>
        <v>0</v>
      </c>
      <c r="H19" s="917">
        <f>(Ⅳ２!H26)</f>
        <v>0</v>
      </c>
      <c r="I19" s="918"/>
      <c r="J19" s="381"/>
      <c r="K19" s="381"/>
      <c r="L19" s="381"/>
      <c r="M19" s="383"/>
      <c r="N19" s="383"/>
      <c r="O19" s="686"/>
      <c r="P19" s="14"/>
      <c r="Q19" s="14"/>
      <c r="R19" s="14"/>
      <c r="S19" s="14"/>
      <c r="T19" s="14"/>
      <c r="U19" s="14"/>
      <c r="V19" s="14"/>
      <c r="W19" s="14"/>
      <c r="X19" s="14"/>
      <c r="Y19" s="4"/>
      <c r="AA19" s="381" t="str">
        <f t="shared" si="1"/>
        <v>表示不可</v>
      </c>
      <c r="AB19" s="381" t="str">
        <f t="shared" si="0"/>
        <v>表示不可</v>
      </c>
      <c r="AC19" s="381" t="str">
        <f t="shared" si="0"/>
        <v>表示不可</v>
      </c>
      <c r="AD19" s="381" t="str">
        <f t="shared" si="0"/>
        <v>表示不可</v>
      </c>
      <c r="AE19" s="381" t="str">
        <f t="shared" si="0"/>
        <v>表示不可</v>
      </c>
      <c r="AF19" s="381"/>
      <c r="AG19" s="381"/>
      <c r="AH19" s="381"/>
      <c r="AI19" s="381"/>
      <c r="AJ19" s="381"/>
      <c r="AK19" s="381"/>
    </row>
    <row r="20" spans="1:37" s="8" customFormat="1" ht="7.5" customHeight="1" thickBot="1">
      <c r="B20" s="60"/>
      <c r="C20" s="61"/>
      <c r="D20" s="62"/>
      <c r="E20" s="63"/>
      <c r="F20" s="64"/>
      <c r="G20" s="22"/>
      <c r="H20" s="65"/>
      <c r="I20" s="65"/>
      <c r="J20" s="381"/>
      <c r="K20" s="381"/>
      <c r="L20" s="381"/>
      <c r="M20" s="383"/>
      <c r="N20" s="383"/>
      <c r="O20" s="686"/>
      <c r="P20" s="14"/>
      <c r="Q20" s="14"/>
      <c r="R20" s="14"/>
      <c r="S20" s="14"/>
      <c r="T20" s="14"/>
      <c r="U20" s="14"/>
      <c r="V20" s="14"/>
      <c r="W20" s="14"/>
      <c r="X20" s="14"/>
      <c r="Y20" s="4"/>
      <c r="AA20" s="381" t="str">
        <f t="shared" si="1"/>
        <v>表示不可</v>
      </c>
      <c r="AB20" s="381" t="str">
        <f t="shared" si="0"/>
        <v>表示不可</v>
      </c>
      <c r="AC20" s="381" t="str">
        <f t="shared" si="0"/>
        <v>表示不可</v>
      </c>
      <c r="AD20" s="381" t="str">
        <f t="shared" si="0"/>
        <v>表示不可</v>
      </c>
      <c r="AE20" s="381" t="str">
        <f t="shared" si="0"/>
        <v>表示不可</v>
      </c>
      <c r="AF20" s="381"/>
      <c r="AG20" s="381"/>
      <c r="AH20" s="381"/>
      <c r="AI20" s="381"/>
      <c r="AJ20" s="381"/>
      <c r="AK20" s="381"/>
    </row>
    <row r="21" spans="1:37" s="66" customFormat="1" ht="24.75" customHeight="1" thickBot="1">
      <c r="B21" s="67"/>
      <c r="C21" s="889" t="s">
        <v>457</v>
      </c>
      <c r="D21" s="890"/>
      <c r="E21" s="890"/>
      <c r="F21" s="890"/>
      <c r="G21" s="890"/>
      <c r="H21" s="890"/>
      <c r="I21" s="891"/>
      <c r="J21" s="382"/>
      <c r="K21" s="381"/>
      <c r="L21" s="381"/>
      <c r="M21" s="383"/>
      <c r="N21" s="383"/>
      <c r="O21" s="373"/>
      <c r="P21" s="14"/>
      <c r="Q21" s="14"/>
      <c r="R21" s="14"/>
      <c r="S21" s="14"/>
      <c r="T21" s="14"/>
      <c r="U21" s="14"/>
      <c r="V21" s="14"/>
      <c r="W21" s="69"/>
      <c r="X21" s="69"/>
      <c r="Y21" s="4"/>
      <c r="AA21" s="381" t="str">
        <f t="shared" si="1"/>
        <v>表示不可</v>
      </c>
      <c r="AB21" s="381" t="str">
        <f t="shared" si="0"/>
        <v>表示不可</v>
      </c>
      <c r="AC21" s="381" t="str">
        <f t="shared" si="0"/>
        <v>表示不可</v>
      </c>
      <c r="AD21" s="381" t="str">
        <f t="shared" si="0"/>
        <v>表示不可</v>
      </c>
      <c r="AE21" s="381" t="str">
        <f t="shared" si="0"/>
        <v>表示不可</v>
      </c>
      <c r="AF21" s="382"/>
      <c r="AG21" s="382"/>
      <c r="AH21" s="382"/>
      <c r="AI21" s="382"/>
      <c r="AJ21" s="382"/>
      <c r="AK21" s="382"/>
    </row>
    <row r="22" spans="1:37" s="8" customFormat="1" ht="18.75" customHeight="1" thickBot="1">
      <c r="B22" s="70"/>
      <c r="C22" s="927" t="s">
        <v>278</v>
      </c>
      <c r="D22" s="928"/>
      <c r="E22" s="928"/>
      <c r="F22" s="928"/>
      <c r="G22" s="928"/>
      <c r="H22" s="928"/>
      <c r="I22" s="929"/>
      <c r="J22" s="381"/>
      <c r="K22" s="381"/>
      <c r="L22" s="381"/>
      <c r="M22" s="383"/>
      <c r="N22" s="383"/>
      <c r="O22" s="373"/>
      <c r="P22" s="14"/>
      <c r="Q22" s="14"/>
      <c r="R22" s="14"/>
      <c r="S22" s="14"/>
      <c r="T22" s="14"/>
      <c r="U22" s="14"/>
      <c r="V22" s="14"/>
      <c r="W22" s="14"/>
      <c r="X22" s="14"/>
      <c r="Y22" s="4"/>
      <c r="AA22" s="381" t="str">
        <f t="shared" si="1"/>
        <v>表示不可</v>
      </c>
      <c r="AB22" s="381" t="str">
        <f t="shared" si="0"/>
        <v>表示不可</v>
      </c>
      <c r="AC22" s="381" t="str">
        <f t="shared" si="0"/>
        <v>表示不可</v>
      </c>
      <c r="AD22" s="381" t="str">
        <f t="shared" si="0"/>
        <v>表示不可</v>
      </c>
      <c r="AE22" s="381" t="str">
        <f t="shared" si="0"/>
        <v>表示不可</v>
      </c>
      <c r="AF22" s="381"/>
      <c r="AG22" s="381"/>
      <c r="AH22" s="381"/>
      <c r="AI22" s="381"/>
      <c r="AJ22" s="381"/>
      <c r="AK22" s="381"/>
    </row>
    <row r="23" spans="1:37" s="71" customFormat="1" ht="12" customHeight="1">
      <c r="B23" s="965"/>
      <c r="C23" s="73" t="s">
        <v>476</v>
      </c>
      <c r="D23" s="74" t="s">
        <v>477</v>
      </c>
      <c r="E23" s="405" t="s">
        <v>1035</v>
      </c>
      <c r="F23" s="405" t="s">
        <v>1036</v>
      </c>
      <c r="G23" s="483" t="s">
        <v>1037</v>
      </c>
      <c r="H23" s="854" t="s">
        <v>1038</v>
      </c>
      <c r="I23" s="855"/>
      <c r="J23" s="439"/>
      <c r="K23" s="439"/>
      <c r="L23" s="439"/>
      <c r="M23" s="439"/>
      <c r="N23" s="439"/>
      <c r="O23" s="687"/>
      <c r="P23" s="76"/>
      <c r="Q23" s="76"/>
      <c r="R23" s="76"/>
      <c r="S23" s="76"/>
      <c r="T23" s="76"/>
      <c r="U23" s="76"/>
      <c r="V23" s="76"/>
      <c r="W23" s="76"/>
      <c r="X23" s="76"/>
      <c r="Y23" s="76"/>
      <c r="AA23" s="381" t="str">
        <f t="shared" si="1"/>
        <v>表示不可</v>
      </c>
      <c r="AB23" s="381" t="str">
        <f t="shared" si="0"/>
        <v>表示不可</v>
      </c>
      <c r="AC23" s="381" t="str">
        <f t="shared" si="0"/>
        <v>表示不可</v>
      </c>
      <c r="AD23" s="381" t="str">
        <f t="shared" si="0"/>
        <v>表示不可</v>
      </c>
      <c r="AE23" s="381" t="str">
        <f t="shared" si="0"/>
        <v>表示不可</v>
      </c>
      <c r="AF23" s="439"/>
      <c r="AG23" s="439"/>
      <c r="AH23" s="439"/>
      <c r="AI23" s="439"/>
      <c r="AJ23" s="439"/>
      <c r="AK23" s="439"/>
    </row>
    <row r="24" spans="1:37" s="8" customFormat="1" ht="18" customHeight="1" thickBot="1">
      <c r="B24" s="966"/>
      <c r="C24" s="78">
        <f>COUNTIF($C$53:$C$92,初期設定!D13)</f>
        <v>0</v>
      </c>
      <c r="D24" s="406">
        <f>COUNTIF($C$53:$C$92,初期設定!D14)</f>
        <v>0</v>
      </c>
      <c r="E24" s="79">
        <f>COUNTIF($C$53:$C$92,初期設定!D15)</f>
        <v>0</v>
      </c>
      <c r="F24" s="79">
        <f>COUNTIF($C$53:$C$92,初期設定!D16)</f>
        <v>0</v>
      </c>
      <c r="G24" s="482">
        <f>COUNTIF($C$53:$C$92,初期設定!D17)</f>
        <v>0</v>
      </c>
      <c r="H24" s="920">
        <f ca="1">(C24+D24+E24+F24+G24+C26+D26)*1500</f>
        <v>0</v>
      </c>
      <c r="I24" s="921"/>
      <c r="J24" s="381"/>
      <c r="K24" s="381"/>
      <c r="L24" s="381"/>
      <c r="M24" s="383"/>
      <c r="N24" s="383"/>
      <c r="O24" s="373"/>
      <c r="P24" s="14"/>
      <c r="Q24" s="14"/>
      <c r="R24" s="14"/>
      <c r="S24" s="14"/>
      <c r="T24" s="14"/>
      <c r="U24" s="14"/>
      <c r="V24" s="14"/>
      <c r="W24" s="14"/>
      <c r="X24" s="14"/>
      <c r="Y24" s="4"/>
      <c r="AA24" s="381" t="str">
        <f t="shared" si="1"/>
        <v>表示不可</v>
      </c>
      <c r="AB24" s="381" t="str">
        <f t="shared" si="0"/>
        <v>表示不可</v>
      </c>
      <c r="AC24" s="381" t="str">
        <f t="shared" si="0"/>
        <v>表示不可</v>
      </c>
      <c r="AD24" s="381" t="str">
        <f t="shared" si="0"/>
        <v>表示不可</v>
      </c>
      <c r="AE24" s="381" t="str">
        <f t="shared" si="0"/>
        <v>表示不可</v>
      </c>
      <c r="AF24" s="381"/>
      <c r="AG24" s="381"/>
      <c r="AH24" s="381"/>
      <c r="AI24" s="381"/>
      <c r="AJ24" s="381"/>
      <c r="AK24" s="381"/>
    </row>
    <row r="25" spans="1:37" s="8" customFormat="1" ht="12" customHeight="1">
      <c r="B25" s="966"/>
      <c r="C25" s="73" t="s">
        <v>1039</v>
      </c>
      <c r="D25" s="74" t="s">
        <v>1040</v>
      </c>
      <c r="E25" s="484" t="s">
        <v>1041</v>
      </c>
      <c r="F25" s="592"/>
      <c r="G25" s="593"/>
      <c r="H25" s="930" t="s">
        <v>1090</v>
      </c>
      <c r="I25" s="931"/>
      <c r="J25" s="381"/>
      <c r="K25" s="381"/>
      <c r="L25" s="381"/>
      <c r="M25" s="383"/>
      <c r="N25" s="383"/>
      <c r="O25" s="373"/>
      <c r="P25" s="14"/>
      <c r="Q25" s="14"/>
      <c r="R25" s="14"/>
      <c r="S25" s="14"/>
      <c r="T25" s="14"/>
      <c r="U25" s="14"/>
      <c r="V25" s="14"/>
      <c r="W25" s="14"/>
      <c r="X25" s="14"/>
      <c r="Y25" s="4"/>
      <c r="AA25" s="381" t="str">
        <f t="shared" si="1"/>
        <v>表示不可</v>
      </c>
      <c r="AB25" s="381" t="str">
        <f t="shared" si="0"/>
        <v>表示不可</v>
      </c>
      <c r="AC25" s="381" t="str">
        <f t="shared" si="0"/>
        <v>表示不可</v>
      </c>
      <c r="AD25" s="381" t="str">
        <f t="shared" si="0"/>
        <v>表示不可</v>
      </c>
      <c r="AE25" s="381" t="str">
        <f t="shared" si="0"/>
        <v>表示不可</v>
      </c>
      <c r="AF25" s="381"/>
      <c r="AG25" s="381"/>
      <c r="AH25" s="381"/>
      <c r="AI25" s="381"/>
      <c r="AJ25" s="381"/>
      <c r="AK25" s="381"/>
    </row>
    <row r="26" spans="1:37" s="8" customFormat="1" ht="18" customHeight="1" thickBot="1">
      <c r="B26" s="966"/>
      <c r="C26" s="485">
        <f ca="1">COUNTIF($C$53:$C$170,初期設定!D18)</f>
        <v>0</v>
      </c>
      <c r="D26" s="79">
        <f>COUNTIF($C$53:$C$92,初期設定!D19)</f>
        <v>0</v>
      </c>
      <c r="E26" s="591">
        <f ca="1">COUNTIF($C$51:$C$168,初期設定!D20)</f>
        <v>0</v>
      </c>
      <c r="F26" s="594"/>
      <c r="G26" s="595"/>
      <c r="H26" s="919"/>
      <c r="I26" s="919"/>
      <c r="J26" s="381"/>
      <c r="K26" s="381"/>
      <c r="L26" s="381"/>
      <c r="M26" s="383"/>
      <c r="N26" s="383"/>
      <c r="O26" s="373"/>
      <c r="P26" s="14"/>
      <c r="Q26" s="14"/>
      <c r="R26" s="14"/>
      <c r="S26" s="14"/>
      <c r="T26" s="14"/>
      <c r="U26" s="14"/>
      <c r="V26" s="14"/>
      <c r="W26" s="14"/>
      <c r="X26" s="14"/>
      <c r="Y26" s="4"/>
      <c r="AA26" s="381" t="str">
        <f t="shared" si="1"/>
        <v>表示不可</v>
      </c>
      <c r="AB26" s="381" t="str">
        <f t="shared" si="0"/>
        <v>表示不可</v>
      </c>
      <c r="AC26" s="381" t="str">
        <f t="shared" si="0"/>
        <v>表示不可</v>
      </c>
      <c r="AD26" s="381" t="str">
        <f t="shared" si="0"/>
        <v>表示不可</v>
      </c>
      <c r="AE26" s="381" t="str">
        <f t="shared" si="0"/>
        <v>表示不可</v>
      </c>
      <c r="AF26" s="381"/>
      <c r="AG26" s="381"/>
      <c r="AH26" s="381"/>
      <c r="AI26" s="381"/>
      <c r="AJ26" s="381"/>
      <c r="AK26" s="381"/>
    </row>
    <row r="27" spans="1:37" s="8" customFormat="1" ht="5.25" customHeight="1">
      <c r="B27" s="83"/>
      <c r="C27" s="72"/>
      <c r="D27" s="80"/>
      <c r="E27" s="80"/>
      <c r="G27" s="80"/>
      <c r="H27" s="80"/>
      <c r="I27" s="82"/>
      <c r="J27" s="381"/>
      <c r="K27" s="381"/>
      <c r="L27" s="381"/>
      <c r="M27" s="383"/>
      <c r="N27" s="383"/>
      <c r="O27" s="373"/>
      <c r="P27" s="14"/>
      <c r="Q27" s="14"/>
      <c r="R27" s="14"/>
      <c r="S27" s="14"/>
      <c r="T27" s="14"/>
      <c r="U27" s="14"/>
      <c r="V27" s="14"/>
      <c r="W27" s="14"/>
      <c r="X27" s="14"/>
      <c r="Y27" s="4"/>
      <c r="AA27" s="381" t="str">
        <f t="shared" si="1"/>
        <v>表示不可</v>
      </c>
      <c r="AB27" s="381" t="str">
        <f t="shared" si="0"/>
        <v>表示不可</v>
      </c>
      <c r="AC27" s="381" t="str">
        <f t="shared" si="0"/>
        <v>表示不可</v>
      </c>
      <c r="AD27" s="381" t="str">
        <f t="shared" si="0"/>
        <v>表示不可</v>
      </c>
      <c r="AE27" s="381" t="str">
        <f t="shared" si="0"/>
        <v>表示不可</v>
      </c>
      <c r="AF27" s="381"/>
      <c r="AG27" s="381"/>
      <c r="AH27" s="381"/>
      <c r="AI27" s="381"/>
      <c r="AJ27" s="381"/>
      <c r="AK27" s="381"/>
    </row>
    <row r="28" spans="1:37" s="8" customFormat="1" ht="39.75" customHeight="1">
      <c r="A28" s="85"/>
      <c r="B28" s="86"/>
      <c r="C28" s="87" t="b">
        <v>0</v>
      </c>
      <c r="D28" s="85"/>
      <c r="E28" s="85"/>
      <c r="F28" s="85"/>
      <c r="G28" s="85"/>
      <c r="H28" s="85"/>
      <c r="I28" s="88"/>
      <c r="J28" s="381"/>
      <c r="K28" s="381"/>
      <c r="L28" s="381"/>
      <c r="M28" s="383"/>
      <c r="N28" s="383"/>
      <c r="O28" s="373"/>
      <c r="P28" s="14"/>
      <c r="Q28" s="14"/>
      <c r="R28" s="14"/>
      <c r="S28" s="14"/>
      <c r="T28" s="14"/>
      <c r="U28" s="14"/>
      <c r="V28" s="14"/>
      <c r="W28" s="14"/>
      <c r="X28" s="14"/>
      <c r="Y28" s="4"/>
      <c r="AA28" s="381" t="str">
        <f t="shared" si="1"/>
        <v>表示不可</v>
      </c>
      <c r="AB28" s="381" t="str">
        <f t="shared" si="0"/>
        <v>表示不可</v>
      </c>
      <c r="AC28" s="381" t="str">
        <f t="shared" si="0"/>
        <v>表示不可</v>
      </c>
      <c r="AD28" s="381" t="str">
        <f t="shared" si="0"/>
        <v>表示不可</v>
      </c>
      <c r="AE28" s="381" t="str">
        <f t="shared" si="0"/>
        <v>表示不可</v>
      </c>
      <c r="AF28" s="381"/>
      <c r="AG28" s="381"/>
      <c r="AH28" s="381"/>
      <c r="AI28" s="381"/>
      <c r="AJ28" s="381"/>
      <c r="AK28" s="381"/>
    </row>
    <row r="29" spans="1:37" s="8" customFormat="1" ht="20.45" customHeight="1">
      <c r="A29" s="89"/>
      <c r="B29" s="90"/>
      <c r="C29" s="864" t="str">
        <f>"(1)　"&amp;D4&amp;"で原稿と書面による申込書を提出してください。"</f>
        <v>(1)　5月29日(金)　消印有効　※提出先持ち込みの場合は、16：30必着で原稿と書面による申込書を提出してください。</v>
      </c>
      <c r="D29" s="865"/>
      <c r="E29" s="865"/>
      <c r="F29" s="865"/>
      <c r="G29" s="865"/>
      <c r="H29" s="865"/>
      <c r="I29" s="866"/>
      <c r="J29" s="381"/>
      <c r="K29" s="381"/>
      <c r="L29" s="381"/>
      <c r="M29" s="383"/>
      <c r="N29" s="383"/>
      <c r="O29" s="373"/>
      <c r="P29" s="14"/>
      <c r="Q29" s="14"/>
      <c r="R29" s="14"/>
      <c r="S29" s="14"/>
      <c r="T29" s="14"/>
      <c r="U29" s="14"/>
      <c r="V29" s="14"/>
      <c r="W29" s="14"/>
      <c r="X29" s="14"/>
      <c r="Y29" s="4"/>
      <c r="AA29" s="381" t="str">
        <f t="shared" si="1"/>
        <v>表示不可</v>
      </c>
      <c r="AB29" s="381" t="str">
        <f t="shared" si="0"/>
        <v>表示不可</v>
      </c>
      <c r="AC29" s="381" t="str">
        <f t="shared" si="0"/>
        <v>表示不可</v>
      </c>
      <c r="AD29" s="381" t="str">
        <f t="shared" si="0"/>
        <v>表示不可</v>
      </c>
      <c r="AE29" s="381" t="str">
        <f t="shared" si="0"/>
        <v>表示不可</v>
      </c>
      <c r="AF29" s="381"/>
      <c r="AG29" s="381"/>
      <c r="AH29" s="381"/>
      <c r="AI29" s="381"/>
      <c r="AJ29" s="381"/>
      <c r="AK29" s="381"/>
    </row>
    <row r="30" spans="1:37" s="8" customFormat="1" ht="87.6" customHeight="1">
      <c r="A30" s="89"/>
      <c r="B30" s="90"/>
      <c r="C30" s="867" t="s">
        <v>466</v>
      </c>
      <c r="D30" s="868"/>
      <c r="E30" s="868"/>
      <c r="F30" s="868"/>
      <c r="G30" s="868"/>
      <c r="H30" s="868"/>
      <c r="I30" s="869"/>
      <c r="J30" s="381"/>
      <c r="K30" s="381"/>
      <c r="L30" s="381"/>
      <c r="M30" s="383"/>
      <c r="N30" s="383"/>
      <c r="O30" s="373"/>
      <c r="P30" s="14"/>
      <c r="Q30" s="14"/>
      <c r="R30" s="14"/>
      <c r="S30" s="14"/>
      <c r="T30" s="14"/>
      <c r="U30" s="14"/>
      <c r="V30" s="14"/>
      <c r="W30" s="14"/>
      <c r="X30" s="14"/>
      <c r="Y30" s="4"/>
      <c r="AA30" s="381" t="str">
        <f t="shared" si="1"/>
        <v>表示不可</v>
      </c>
      <c r="AB30" s="381" t="str">
        <f t="shared" si="0"/>
        <v>表示不可</v>
      </c>
      <c r="AC30" s="381" t="str">
        <f t="shared" si="0"/>
        <v>表示不可</v>
      </c>
      <c r="AD30" s="381" t="str">
        <f t="shared" si="0"/>
        <v>表示不可</v>
      </c>
      <c r="AE30" s="381" t="str">
        <f t="shared" si="0"/>
        <v>表示不可</v>
      </c>
      <c r="AF30" s="381"/>
      <c r="AG30" s="381"/>
      <c r="AH30" s="381"/>
      <c r="AI30" s="381"/>
      <c r="AJ30" s="381"/>
      <c r="AK30" s="381"/>
    </row>
    <row r="31" spans="1:37" s="8" customFormat="1" ht="18" customHeight="1">
      <c r="A31" s="89"/>
      <c r="B31" s="91"/>
      <c r="C31" s="867" t="s">
        <v>465</v>
      </c>
      <c r="D31" s="868"/>
      <c r="E31" s="868"/>
      <c r="F31" s="868"/>
      <c r="G31" s="868"/>
      <c r="H31" s="868"/>
      <c r="I31" s="869"/>
      <c r="J31" s="381"/>
      <c r="K31" s="381"/>
      <c r="L31" s="381"/>
      <c r="M31" s="381"/>
      <c r="N31" s="381"/>
      <c r="O31" s="373"/>
      <c r="P31" s="14"/>
      <c r="Q31" s="14"/>
      <c r="R31" s="14"/>
      <c r="S31" s="14"/>
      <c r="T31" s="14"/>
      <c r="U31" s="14"/>
      <c r="V31" s="92"/>
      <c r="W31" s="92"/>
      <c r="X31" s="92"/>
      <c r="Y31" s="92"/>
      <c r="Z31" s="92"/>
      <c r="AA31" s="381" t="str">
        <f t="shared" si="1"/>
        <v>表示不可</v>
      </c>
      <c r="AB31" s="381" t="str">
        <f t="shared" si="0"/>
        <v>表示不可</v>
      </c>
      <c r="AC31" s="381" t="str">
        <f t="shared" si="0"/>
        <v>表示不可</v>
      </c>
      <c r="AD31" s="381" t="str">
        <f t="shared" si="0"/>
        <v>表示不可</v>
      </c>
      <c r="AE31" s="381" t="str">
        <f t="shared" si="0"/>
        <v>表示不可</v>
      </c>
      <c r="AF31" s="440"/>
      <c r="AG31" s="440"/>
      <c r="AH31" s="441"/>
      <c r="AI31" s="381"/>
      <c r="AJ31" s="381"/>
      <c r="AK31" s="381"/>
    </row>
    <row r="32" spans="1:37" s="8" customFormat="1" ht="32.1" customHeight="1">
      <c r="A32" s="89"/>
      <c r="B32" s="94"/>
      <c r="C32" s="867" t="s">
        <v>1129</v>
      </c>
      <c r="D32" s="868"/>
      <c r="E32" s="868"/>
      <c r="F32" s="868"/>
      <c r="G32" s="868"/>
      <c r="H32" s="868"/>
      <c r="I32" s="869"/>
      <c r="J32" s="381"/>
      <c r="K32" s="381"/>
      <c r="L32" s="381"/>
      <c r="M32" s="381"/>
      <c r="N32" s="381"/>
      <c r="O32" s="373"/>
      <c r="P32" s="14"/>
      <c r="Q32" s="14"/>
      <c r="R32" s="14"/>
      <c r="S32" s="14"/>
      <c r="T32" s="14"/>
      <c r="U32" s="14"/>
      <c r="V32" s="14"/>
      <c r="W32" s="14"/>
      <c r="X32" s="14"/>
      <c r="Y32" s="4"/>
      <c r="AA32" s="381" t="str">
        <f t="shared" si="1"/>
        <v>表示不可</v>
      </c>
      <c r="AB32" s="381" t="str">
        <f t="shared" si="1"/>
        <v>表示不可</v>
      </c>
      <c r="AC32" s="381" t="str">
        <f t="shared" si="1"/>
        <v>表示不可</v>
      </c>
      <c r="AD32" s="381" t="str">
        <f t="shared" si="1"/>
        <v>表示不可</v>
      </c>
      <c r="AE32" s="381" t="str">
        <f t="shared" si="1"/>
        <v>表示不可</v>
      </c>
      <c r="AF32" s="381"/>
      <c r="AG32" s="381"/>
      <c r="AH32" s="381"/>
      <c r="AI32" s="381"/>
      <c r="AJ32" s="381"/>
      <c r="AK32" s="381"/>
    </row>
    <row r="33" spans="1:37" s="8" customFormat="1" ht="28.5" customHeight="1" thickBot="1">
      <c r="A33" s="89"/>
      <c r="B33" s="95"/>
      <c r="C33" s="870" t="s">
        <v>1179</v>
      </c>
      <c r="D33" s="871"/>
      <c r="E33" s="871"/>
      <c r="F33" s="871"/>
      <c r="G33" s="871"/>
      <c r="H33" s="871"/>
      <c r="I33" s="872"/>
      <c r="J33" s="381"/>
      <c r="K33" s="381"/>
      <c r="L33" s="381"/>
      <c r="M33" s="381"/>
      <c r="N33" s="381"/>
      <c r="O33" s="373"/>
      <c r="P33" s="14"/>
      <c r="Q33" s="14"/>
      <c r="R33" s="14"/>
      <c r="S33" s="14"/>
      <c r="T33" s="14"/>
      <c r="U33" s="14"/>
      <c r="V33" s="14"/>
      <c r="W33" s="14"/>
      <c r="X33" s="14"/>
      <c r="Y33" s="4"/>
      <c r="AA33" s="381" t="str">
        <f t="shared" ref="AA33:AE36" si="2">IF(C70="","",C70)</f>
        <v>表示不可</v>
      </c>
      <c r="AB33" s="381" t="str">
        <f t="shared" si="2"/>
        <v>表示不可</v>
      </c>
      <c r="AC33" s="381" t="str">
        <f t="shared" si="2"/>
        <v>表示不可</v>
      </c>
      <c r="AD33" s="381" t="str">
        <f t="shared" si="2"/>
        <v>表示不可</v>
      </c>
      <c r="AE33" s="381" t="str">
        <f t="shared" si="2"/>
        <v>表示不可</v>
      </c>
      <c r="AF33" s="381"/>
      <c r="AG33" s="381"/>
      <c r="AH33" s="381"/>
      <c r="AI33" s="381"/>
      <c r="AJ33" s="381"/>
      <c r="AK33" s="381"/>
    </row>
    <row r="34" spans="1:37" s="8" customFormat="1" ht="17.25" customHeight="1">
      <c r="A34" s="85"/>
      <c r="B34" s="97"/>
      <c r="C34" s="98" t="s">
        <v>279</v>
      </c>
      <c r="D34" s="98"/>
      <c r="E34" s="85"/>
      <c r="F34" s="99"/>
      <c r="G34" s="85"/>
      <c r="H34" s="100"/>
      <c r="I34" s="100"/>
      <c r="J34" s="381"/>
      <c r="K34" s="381"/>
      <c r="L34" s="381"/>
      <c r="M34" s="383"/>
      <c r="N34" s="383"/>
      <c r="O34" s="373"/>
      <c r="P34" s="14"/>
      <c r="Q34" s="14"/>
      <c r="R34" s="14"/>
      <c r="S34" s="14"/>
      <c r="T34" s="14"/>
      <c r="U34" s="14"/>
      <c r="V34" s="14"/>
      <c r="W34" s="14"/>
      <c r="X34" s="14"/>
      <c r="Y34" s="4"/>
      <c r="AA34" s="381" t="str">
        <f t="shared" si="2"/>
        <v>表示不可</v>
      </c>
      <c r="AB34" s="381" t="str">
        <f t="shared" si="2"/>
        <v>表示不可</v>
      </c>
      <c r="AC34" s="381" t="str">
        <f t="shared" si="2"/>
        <v>表示不可</v>
      </c>
      <c r="AD34" s="381" t="str">
        <f t="shared" si="2"/>
        <v>表示不可</v>
      </c>
      <c r="AE34" s="381" t="str">
        <f t="shared" si="2"/>
        <v>表示不可</v>
      </c>
      <c r="AF34" s="381"/>
      <c r="AG34" s="381"/>
      <c r="AH34" s="381"/>
      <c r="AI34" s="381"/>
      <c r="AJ34" s="381"/>
      <c r="AK34" s="381"/>
    </row>
    <row r="35" spans="1:37" s="8" customFormat="1" ht="23.25" customHeight="1" thickBot="1">
      <c r="B35" s="9"/>
      <c r="C35" s="101" t="s">
        <v>280</v>
      </c>
      <c r="D35" s="102">
        <f>(Ⅰ!C19)</f>
        <v>0</v>
      </c>
      <c r="E35" s="103" t="s">
        <v>303</v>
      </c>
      <c r="F35" s="104"/>
      <c r="G35" s="59"/>
      <c r="H35" s="105"/>
      <c r="I35" s="96"/>
      <c r="J35" s="381"/>
      <c r="K35" s="381"/>
      <c r="L35" s="381"/>
      <c r="M35" s="383"/>
      <c r="N35" s="383"/>
      <c r="O35" s="686"/>
      <c r="P35" s="14"/>
      <c r="Q35" s="14"/>
      <c r="R35" s="14"/>
      <c r="S35" s="14"/>
      <c r="T35" s="14"/>
      <c r="U35" s="14"/>
      <c r="V35" s="14"/>
      <c r="W35" s="14"/>
      <c r="X35" s="14"/>
      <c r="Y35" s="4"/>
      <c r="AA35" s="381" t="str">
        <f t="shared" si="2"/>
        <v>表示不可</v>
      </c>
      <c r="AB35" s="381" t="str">
        <f t="shared" si="2"/>
        <v>表示不可</v>
      </c>
      <c r="AC35" s="381" t="str">
        <f t="shared" si="2"/>
        <v>表示不可</v>
      </c>
      <c r="AD35" s="381" t="str">
        <f t="shared" si="2"/>
        <v>表示不可</v>
      </c>
      <c r="AE35" s="381" t="str">
        <f t="shared" si="2"/>
        <v>表示不可</v>
      </c>
      <c r="AF35" s="381"/>
      <c r="AG35" s="381"/>
      <c r="AH35" s="381"/>
      <c r="AI35" s="381"/>
      <c r="AJ35" s="381"/>
      <c r="AK35" s="381"/>
    </row>
    <row r="36" spans="1:37" s="8" customFormat="1" ht="7.5" customHeight="1" thickBot="1">
      <c r="B36" s="9"/>
      <c r="C36" s="101"/>
      <c r="D36" s="99"/>
      <c r="E36" s="103"/>
      <c r="F36" s="63"/>
      <c r="H36" s="96"/>
      <c r="I36" s="96"/>
      <c r="J36" s="665"/>
      <c r="K36" s="665"/>
      <c r="L36" s="665"/>
      <c r="M36" s="665"/>
      <c r="N36" s="383"/>
      <c r="O36" s="686"/>
      <c r="P36" s="14"/>
      <c r="Q36" s="14"/>
      <c r="R36" s="14"/>
      <c r="S36" s="14"/>
      <c r="T36" s="14"/>
      <c r="U36" s="14"/>
      <c r="V36" s="14"/>
      <c r="W36" s="14"/>
      <c r="X36" s="14"/>
      <c r="Y36" s="4"/>
      <c r="AA36" s="381" t="str">
        <f t="shared" si="2"/>
        <v>表示不可</v>
      </c>
      <c r="AB36" s="381" t="str">
        <f t="shared" si="2"/>
        <v>表示不可</v>
      </c>
      <c r="AC36" s="381" t="str">
        <f t="shared" si="2"/>
        <v>表示不可</v>
      </c>
      <c r="AD36" s="381" t="str">
        <f t="shared" si="2"/>
        <v>表示不可</v>
      </c>
      <c r="AE36" s="381" t="str">
        <f t="shared" si="2"/>
        <v>表示不可</v>
      </c>
      <c r="AF36" s="381"/>
      <c r="AG36" s="381"/>
      <c r="AH36" s="381"/>
      <c r="AI36" s="381"/>
      <c r="AJ36" s="381"/>
      <c r="AK36" s="381"/>
    </row>
    <row r="37" spans="1:37" s="8" customFormat="1" ht="21.75" customHeight="1" thickBot="1">
      <c r="B37" s="9"/>
      <c r="C37" s="939" t="s">
        <v>282</v>
      </c>
      <c r="D37" s="940"/>
      <c r="E37" s="107"/>
      <c r="F37" s="108"/>
      <c r="G37" s="924" t="s">
        <v>283</v>
      </c>
      <c r="H37" s="925"/>
      <c r="I37" s="926"/>
      <c r="J37" s="665"/>
      <c r="K37" s="665"/>
      <c r="L37" s="665"/>
      <c r="M37" s="665"/>
      <c r="N37" s="383"/>
      <c r="O37" s="686"/>
      <c r="P37" s="14"/>
      <c r="Q37" s="14"/>
      <c r="R37" s="14"/>
      <c r="S37" s="14"/>
      <c r="T37" s="14"/>
      <c r="U37" s="14"/>
      <c r="V37" s="14"/>
      <c r="W37" s="14"/>
      <c r="X37" s="14"/>
      <c r="Y37" s="4"/>
    </row>
    <row r="38" spans="1:37" s="8" customFormat="1" ht="16.5" customHeight="1" thickBot="1">
      <c r="B38" s="9"/>
      <c r="C38" s="110" t="s">
        <v>284</v>
      </c>
      <c r="D38" s="111"/>
      <c r="E38" s="113"/>
      <c r="F38" s="114"/>
      <c r="G38" s="933" t="str">
        <f>Ⅰ!E9</f>
        <v/>
      </c>
      <c r="H38" s="934"/>
      <c r="I38" s="935"/>
      <c r="J38" s="665"/>
      <c r="K38" s="665"/>
      <c r="L38" s="665"/>
      <c r="M38" s="665"/>
      <c r="N38" s="383"/>
      <c r="O38" s="686"/>
      <c r="P38" s="14"/>
      <c r="Q38" s="14"/>
      <c r="R38" s="14"/>
      <c r="S38" s="14"/>
      <c r="T38" s="14"/>
      <c r="U38" s="14"/>
      <c r="V38" s="14"/>
      <c r="W38" s="14"/>
      <c r="X38" s="14"/>
      <c r="Y38" s="4"/>
    </row>
    <row r="39" spans="1:37" s="8" customFormat="1" ht="16.5" customHeight="1" thickTop="1">
      <c r="B39" s="9"/>
      <c r="C39" s="115" t="s">
        <v>1127</v>
      </c>
      <c r="D39" s="111"/>
      <c r="E39" s="113"/>
      <c r="F39" s="114"/>
      <c r="G39" s="114"/>
      <c r="H39" s="114"/>
      <c r="I39" s="116"/>
      <c r="J39" s="665"/>
      <c r="K39" s="665"/>
      <c r="L39" s="665"/>
      <c r="M39" s="665"/>
      <c r="N39" s="383"/>
      <c r="O39" s="686"/>
      <c r="P39" s="14"/>
      <c r="Q39" s="14"/>
      <c r="R39" s="14"/>
      <c r="S39" s="14"/>
      <c r="T39" s="14"/>
      <c r="U39" s="14"/>
      <c r="V39" s="14"/>
      <c r="W39" s="14"/>
      <c r="X39" s="14"/>
      <c r="Y39" s="4"/>
    </row>
    <row r="40" spans="1:37" s="8" customFormat="1" ht="16.5" customHeight="1">
      <c r="B40" s="9"/>
      <c r="C40" s="117" t="s">
        <v>1128</v>
      </c>
      <c r="D40" s="111"/>
      <c r="E40" s="113"/>
      <c r="F40" s="114"/>
      <c r="G40" s="112"/>
      <c r="H40" s="118"/>
      <c r="I40" s="116"/>
      <c r="J40" s="665"/>
      <c r="K40" s="665"/>
      <c r="L40" s="665"/>
      <c r="M40" s="665"/>
      <c r="N40" s="383"/>
      <c r="O40" s="686"/>
      <c r="P40" s="14"/>
      <c r="Q40" s="14"/>
      <c r="R40" s="14"/>
      <c r="S40" s="14"/>
      <c r="T40" s="14"/>
      <c r="U40" s="14"/>
      <c r="V40" s="14"/>
      <c r="W40" s="14"/>
      <c r="X40" s="14"/>
      <c r="Y40" s="4"/>
    </row>
    <row r="41" spans="1:37" s="8" customFormat="1" ht="16.5" customHeight="1">
      <c r="B41" s="9"/>
      <c r="C41" s="119" t="s">
        <v>1130</v>
      </c>
      <c r="D41" s="111"/>
      <c r="E41" s="113"/>
      <c r="F41" s="114"/>
      <c r="G41" s="112"/>
      <c r="H41" s="118"/>
      <c r="I41" s="116"/>
      <c r="J41" s="665"/>
      <c r="K41" s="665"/>
      <c r="L41" s="665"/>
      <c r="M41" s="665"/>
      <c r="N41" s="383"/>
      <c r="O41" s="686"/>
      <c r="P41" s="14"/>
      <c r="Q41" s="14"/>
      <c r="R41" s="14"/>
      <c r="S41" s="14"/>
      <c r="T41" s="14"/>
      <c r="U41" s="14"/>
      <c r="V41" s="14"/>
      <c r="W41" s="14"/>
      <c r="X41" s="14"/>
      <c r="Y41" s="4"/>
    </row>
    <row r="42" spans="1:37" s="120" customFormat="1" ht="28.5" customHeight="1" thickBot="1">
      <c r="B42" s="121"/>
      <c r="C42" s="936" t="s">
        <v>287</v>
      </c>
      <c r="D42" s="937"/>
      <c r="E42" s="937"/>
      <c r="F42" s="937"/>
      <c r="G42" s="937"/>
      <c r="H42" s="937"/>
      <c r="I42" s="938"/>
      <c r="J42" s="668"/>
      <c r="K42" s="668"/>
      <c r="L42" s="668"/>
      <c r="M42" s="688"/>
      <c r="N42" s="689"/>
      <c r="O42" s="690"/>
      <c r="P42" s="126"/>
      <c r="Q42" s="126"/>
      <c r="R42" s="126"/>
      <c r="S42" s="126"/>
      <c r="T42" s="126"/>
      <c r="U42" s="126"/>
      <c r="V42" s="126"/>
      <c r="W42" s="126"/>
      <c r="X42" s="126"/>
      <c r="Y42" s="127"/>
    </row>
    <row r="43" spans="1:37" s="8" customFormat="1" ht="4.5" customHeight="1">
      <c r="B43" s="128"/>
      <c r="F43" s="64"/>
      <c r="H43" s="96"/>
      <c r="I43" s="96"/>
      <c r="J43" s="381"/>
      <c r="K43" s="381"/>
      <c r="L43" s="381"/>
      <c r="M43" s="665"/>
      <c r="N43" s="383"/>
      <c r="O43" s="373"/>
      <c r="P43" s="14"/>
      <c r="Q43" s="14"/>
      <c r="R43" s="14"/>
      <c r="S43" s="14"/>
      <c r="T43" s="14"/>
      <c r="U43" s="14"/>
      <c r="V43" s="14"/>
      <c r="W43" s="14"/>
      <c r="X43" s="14"/>
      <c r="Y43" s="4"/>
    </row>
    <row r="44" spans="1:37" s="8" customFormat="1" ht="59.25" customHeight="1">
      <c r="B44" s="961" t="str">
        <f>(初期設定!D5)</f>
        <v>第73回NHK杯全国高校放送コンテスト　宮崎県予選</v>
      </c>
      <c r="C44" s="961"/>
      <c r="D44" s="961"/>
      <c r="E44" s="961"/>
      <c r="F44" s="961"/>
      <c r="G44" s="129" t="s">
        <v>288</v>
      </c>
      <c r="H44" s="130"/>
      <c r="I44" s="130"/>
      <c r="J44" s="381"/>
      <c r="K44" s="381"/>
      <c r="L44" s="381"/>
      <c r="M44" s="383"/>
      <c r="N44" s="383"/>
      <c r="O44" s="373"/>
      <c r="P44" s="14"/>
      <c r="Q44" s="14"/>
      <c r="R44" s="14"/>
      <c r="S44" s="14"/>
      <c r="T44" s="14"/>
      <c r="U44" s="14"/>
      <c r="V44" s="14"/>
      <c r="W44" s="14"/>
      <c r="X44" s="14"/>
      <c r="Y44" s="4"/>
    </row>
    <row r="45" spans="1:37" s="66" customFormat="1" ht="21" customHeight="1">
      <c r="B45" s="131"/>
      <c r="C45" s="132" t="s">
        <v>289</v>
      </c>
      <c r="D45" s="962">
        <f>C3</f>
        <v>0</v>
      </c>
      <c r="E45" s="962"/>
      <c r="F45" s="103" t="s">
        <v>1185</v>
      </c>
      <c r="G45" s="960" t="str">
        <f>G38</f>
        <v/>
      </c>
      <c r="H45" s="960"/>
      <c r="I45" s="133"/>
      <c r="J45" s="382"/>
      <c r="K45" s="382"/>
      <c r="L45" s="382"/>
      <c r="M45" s="386"/>
      <c r="N45" s="386"/>
      <c r="O45" s="691"/>
      <c r="P45" s="69"/>
      <c r="Q45" s="69"/>
      <c r="R45" s="69"/>
      <c r="S45" s="69"/>
      <c r="T45" s="69"/>
      <c r="U45" s="69"/>
      <c r="V45" s="69"/>
      <c r="W45" s="69"/>
      <c r="X45" s="69"/>
      <c r="Y45" s="134"/>
    </row>
    <row r="46" spans="1:37" s="8" customFormat="1" ht="2.1" customHeight="1">
      <c r="B46" s="9"/>
      <c r="C46" s="135"/>
      <c r="D46" s="68"/>
      <c r="F46" s="96"/>
      <c r="G46" s="96"/>
      <c r="H46" s="19"/>
      <c r="I46" s="19"/>
      <c r="J46" s="381"/>
      <c r="K46" s="381"/>
      <c r="L46" s="381"/>
      <c r="M46" s="383"/>
      <c r="N46" s="383"/>
      <c r="O46" s="373"/>
      <c r="P46" s="14"/>
      <c r="Q46" s="14"/>
      <c r="R46" s="14"/>
      <c r="S46" s="14"/>
      <c r="T46" s="14"/>
      <c r="U46" s="14"/>
      <c r="V46" s="14"/>
      <c r="W46" s="14"/>
      <c r="X46" s="14"/>
      <c r="Y46" s="4"/>
    </row>
    <row r="47" spans="1:37" s="8" customFormat="1" ht="16.5" customHeight="1">
      <c r="B47" s="9"/>
      <c r="C47" s="6" t="s">
        <v>290</v>
      </c>
      <c r="D47" s="136">
        <f>(Ⅰ!C17)</f>
        <v>0</v>
      </c>
      <c r="F47" s="137"/>
      <c r="G47" s="138" t="s">
        <v>291</v>
      </c>
      <c r="H47" s="140">
        <v>1</v>
      </c>
      <c r="I47" s="141" t="s">
        <v>292</v>
      </c>
      <c r="J47" s="381"/>
      <c r="K47" s="381"/>
      <c r="L47" s="381"/>
      <c r="M47" s="383"/>
      <c r="N47" s="383"/>
      <c r="O47" s="373"/>
      <c r="P47" s="14"/>
      <c r="Q47" s="14"/>
      <c r="R47" s="14"/>
      <c r="S47" s="14"/>
      <c r="T47" s="14"/>
      <c r="U47" s="14"/>
      <c r="V47" s="14"/>
      <c r="W47" s="14"/>
      <c r="X47" s="14"/>
      <c r="Y47" s="4"/>
    </row>
    <row r="48" spans="1:37" s="8" customFormat="1" ht="7.5" hidden="1" customHeight="1">
      <c r="B48" s="9"/>
      <c r="C48" s="142"/>
      <c r="D48" s="61"/>
      <c r="F48" s="64"/>
      <c r="G48" s="143"/>
      <c r="H48" s="143"/>
      <c r="I48" s="143"/>
      <c r="J48" s="381"/>
      <c r="K48" s="381"/>
      <c r="L48" s="381"/>
      <c r="M48" s="383"/>
      <c r="N48" s="383"/>
      <c r="O48" s="373"/>
      <c r="P48" s="14"/>
      <c r="Q48" s="14"/>
      <c r="R48" s="14"/>
      <c r="S48" s="14"/>
      <c r="T48" s="14"/>
      <c r="U48" s="14"/>
      <c r="V48" s="14"/>
      <c r="W48" s="14"/>
      <c r="X48" s="14"/>
      <c r="Y48" s="4"/>
    </row>
    <row r="49" spans="1:32" s="8" customFormat="1" ht="16.5" hidden="1" customHeight="1" thickBot="1">
      <c r="B49" s="9"/>
      <c r="C49" s="144" t="s">
        <v>293</v>
      </c>
      <c r="D49" s="136">
        <f>D35</f>
        <v>0</v>
      </c>
      <c r="E49" s="145" t="s">
        <v>294</v>
      </c>
      <c r="J49" s="381"/>
      <c r="K49" s="381"/>
      <c r="L49" s="381"/>
      <c r="M49" s="383"/>
      <c r="N49" s="383"/>
      <c r="O49" s="373"/>
      <c r="P49" s="14"/>
      <c r="Q49" s="14"/>
      <c r="R49" s="14"/>
      <c r="S49" s="14"/>
      <c r="T49" s="14"/>
      <c r="U49" s="14"/>
      <c r="V49" s="14"/>
      <c r="W49" s="14"/>
      <c r="X49" s="14"/>
      <c r="Y49" s="4"/>
    </row>
    <row r="50" spans="1:32" s="8" customFormat="1" ht="7.5" customHeight="1" thickBot="1">
      <c r="B50" s="147"/>
      <c r="C50" s="19"/>
      <c r="D50" s="62"/>
      <c r="E50" s="7"/>
      <c r="H50" s="141"/>
      <c r="I50" s="141"/>
      <c r="J50" s="381"/>
      <c r="K50" s="381"/>
      <c r="L50" s="381"/>
      <c r="M50" s="383"/>
      <c r="N50" s="383"/>
      <c r="O50" s="373"/>
      <c r="P50" s="4"/>
      <c r="Q50" s="4"/>
      <c r="R50" s="4"/>
      <c r="S50" s="4"/>
      <c r="T50" s="4"/>
      <c r="U50" s="4"/>
      <c r="V50" s="4"/>
      <c r="W50" s="14"/>
      <c r="X50" s="14"/>
      <c r="Y50" s="4"/>
    </row>
    <row r="51" spans="1:32" ht="31.5" customHeight="1">
      <c r="B51" s="963" t="s">
        <v>304</v>
      </c>
      <c r="C51" s="876" t="s">
        <v>296</v>
      </c>
      <c r="D51" s="844" t="s">
        <v>881</v>
      </c>
      <c r="E51" s="844" t="s">
        <v>297</v>
      </c>
      <c r="F51" s="958" t="s">
        <v>653</v>
      </c>
      <c r="G51" s="848" t="s">
        <v>654</v>
      </c>
      <c r="H51" s="480"/>
      <c r="I51" s="96"/>
      <c r="J51" s="841" t="s">
        <v>997</v>
      </c>
      <c r="K51" s="913"/>
      <c r="L51" s="841" t="s">
        <v>642</v>
      </c>
      <c r="M51" s="842"/>
      <c r="N51" s="913" t="s">
        <v>642</v>
      </c>
      <c r="O51" s="842"/>
    </row>
    <row r="52" spans="1:32" ht="24.75" customHeight="1" thickBot="1">
      <c r="B52" s="964"/>
      <c r="C52" s="877"/>
      <c r="D52" s="845"/>
      <c r="E52" s="845"/>
      <c r="F52" s="959"/>
      <c r="G52" s="849"/>
      <c r="H52" s="481"/>
      <c r="I52" s="148"/>
      <c r="J52" s="452" t="str">
        <f>県放送部員データ!F2</f>
        <v>R7新人成績</v>
      </c>
      <c r="K52" s="452" t="str">
        <f>県放送部員データ!G2</f>
        <v>R7新人園順</v>
      </c>
      <c r="L52" s="452" t="str">
        <f>県放送部員データ!H2</f>
        <v>R7高文成績</v>
      </c>
      <c r="M52" s="671" t="str">
        <f>県放送部員データ!I2</f>
        <v>R7高文演順</v>
      </c>
      <c r="N52" s="672" t="str">
        <f>県放送部員データ!J2</f>
        <v>R7NHK成績</v>
      </c>
      <c r="O52" s="671" t="str">
        <f>県放送部員データ!K2</f>
        <v>R7NHK演順</v>
      </c>
    </row>
    <row r="53" spans="1:32" ht="15.75" customHeight="1" thickTop="1">
      <c r="A53" s="2">
        <v>1</v>
      </c>
      <c r="B53" s="149" t="str">
        <f>IF($C$4="", "",$C$4)</f>
        <v/>
      </c>
      <c r="C53" s="421" t="str">
        <f>IF($C$28=TRUE,(Ⅴ２!B7),"表示不可")</f>
        <v>表示不可</v>
      </c>
      <c r="D53" s="420" t="str">
        <f>IF($C$28=TRUE,(Ⅴ２!C7),"表示不可")</f>
        <v>表示不可</v>
      </c>
      <c r="E53" s="151" t="str">
        <f>IF($C$28=TRUE,(Ⅴ２!D7),"表示不可")</f>
        <v>表示不可</v>
      </c>
      <c r="F53" s="152" t="str">
        <f>IF($C$28=TRUE,(Ⅴ２!E7),"表示不可")</f>
        <v>表示不可</v>
      </c>
      <c r="G53" s="428" t="str">
        <f>IF($C$28=TRUE,(Ⅴ２!G7),"表示不可")</f>
        <v>表示不可</v>
      </c>
      <c r="H53" s="154" t="str">
        <f>IF($C$28=TRUE,"","表示不可")</f>
        <v>表示不可</v>
      </c>
      <c r="I53" s="412" t="str">
        <f>IF(C53="表示不可","",IF(Ⅴ２!C7="","",Ⅴ２!C7))</f>
        <v/>
      </c>
      <c r="J53" s="673" t="str">
        <f>IF($C$28=TRUE,(Ⅴ２!I7),"表示不可")</f>
        <v>表示不可</v>
      </c>
      <c r="K53" s="674" t="str">
        <f>IF($C$28=TRUE,(Ⅴ２!J7),"表示不可")</f>
        <v>表示不可</v>
      </c>
      <c r="L53" s="673" t="str">
        <f>IF($C$28=TRUE,(Ⅴ２!K7),"表示不可")</f>
        <v>表示不可</v>
      </c>
      <c r="M53" s="675" t="str">
        <f>IF($C$28=TRUE,(Ⅴ２!L7),"表示不可")</f>
        <v>表示不可</v>
      </c>
      <c r="N53" s="676" t="str">
        <f>IF($C$28=TRUE,(Ⅴ２!M7),"表示不可")</f>
        <v>表示不可</v>
      </c>
      <c r="O53" s="675" t="str">
        <f>IF($C$28=TRUE,(Ⅴ２!N7),"表示不可")</f>
        <v>表示不可</v>
      </c>
      <c r="AA53" s="383" t="str">
        <f>IF(B53="","",B53)</f>
        <v/>
      </c>
      <c r="AB53" s="383" t="str">
        <f>IF(C53="","",C53)</f>
        <v>表示不可</v>
      </c>
      <c r="AC53" s="383" t="str">
        <f>IF(D53="","",D53)</f>
        <v>表示不可</v>
      </c>
      <c r="AD53" s="383" t="str">
        <f>IF(D53="","",D53)</f>
        <v>表示不可</v>
      </c>
      <c r="AE53" s="383" t="str">
        <f>IF(E53="","",E53)</f>
        <v>表示不可</v>
      </c>
      <c r="AF53" s="383" t="str">
        <f>IF(F53="","",F53)</f>
        <v>表示不可</v>
      </c>
    </row>
    <row r="54" spans="1:32" ht="15.75" customHeight="1">
      <c r="A54" s="2">
        <v>2</v>
      </c>
      <c r="B54" s="149" t="str">
        <f t="shared" ref="B54:B72" si="3">IF($C$4="", "",$C$4)</f>
        <v/>
      </c>
      <c r="C54" s="421" t="str">
        <f>IF($C$28=TRUE,(Ⅴ２!B8),"表示不可")</f>
        <v>表示不可</v>
      </c>
      <c r="D54" s="420" t="str">
        <f>IF($C$28=TRUE,(Ⅴ２!C8),"表示不可")</f>
        <v>表示不可</v>
      </c>
      <c r="E54" s="151" t="str">
        <f>IF($C$28=TRUE,(Ⅴ２!D8),"表示不可")</f>
        <v>表示不可</v>
      </c>
      <c r="F54" s="155" t="str">
        <f>IF($C$28=TRUE,(Ⅴ２!E8),"表示不可")</f>
        <v>表示不可</v>
      </c>
      <c r="G54" s="428" t="str">
        <f>IF($C$28=TRUE,(Ⅴ２!G8),"表示不可")</f>
        <v>表示不可</v>
      </c>
      <c r="H54" s="154" t="str">
        <f t="shared" ref="H54:H92" si="4">IF($C$28=TRUE,"","表示不可")</f>
        <v>表示不可</v>
      </c>
      <c r="I54" s="412" t="str">
        <f>IF(C54="表示不可","",IF(Ⅴ２!C8="","",Ⅴ２!C8))</f>
        <v/>
      </c>
      <c r="J54" s="673" t="str">
        <f>IF($C$28=TRUE,(Ⅴ２!I8),"表示不可")</f>
        <v>表示不可</v>
      </c>
      <c r="K54" s="674" t="str">
        <f>IF($C$28=TRUE,(Ⅴ２!J8),"表示不可")</f>
        <v>表示不可</v>
      </c>
      <c r="L54" s="673" t="str">
        <f>IF($C$28=TRUE,(Ⅴ２!K8),"表示不可")</f>
        <v>表示不可</v>
      </c>
      <c r="M54" s="675" t="str">
        <f>IF($C$28=TRUE,(Ⅴ２!L8),"表示不可")</f>
        <v>表示不可</v>
      </c>
      <c r="N54" s="676" t="str">
        <f>IF($C$28=TRUE,(Ⅴ２!M8),"表示不可")</f>
        <v>表示不可</v>
      </c>
      <c r="O54" s="675" t="str">
        <f>IF($C$28=TRUE,(Ⅴ２!N8),"表示不可")</f>
        <v>表示不可</v>
      </c>
      <c r="AA54" s="383" t="str">
        <f t="shared" ref="AA54:AB69" si="5">IF(B54="","",B54)</f>
        <v/>
      </c>
      <c r="AB54" s="383" t="str">
        <f t="shared" si="5"/>
        <v>表示不可</v>
      </c>
      <c r="AC54" s="383" t="str">
        <f t="shared" ref="AC54:AC92" si="6">IF(D54="","",D54)</f>
        <v>表示不可</v>
      </c>
      <c r="AD54" s="383" t="str">
        <f t="shared" ref="AD54:AF69" si="7">IF(D54="","",D54)</f>
        <v>表示不可</v>
      </c>
      <c r="AE54" s="383" t="str">
        <f t="shared" si="7"/>
        <v>表示不可</v>
      </c>
      <c r="AF54" s="383" t="str">
        <f t="shared" si="7"/>
        <v>表示不可</v>
      </c>
    </row>
    <row r="55" spans="1:32" ht="15.75" customHeight="1">
      <c r="A55" s="2">
        <v>3</v>
      </c>
      <c r="B55" s="149" t="str">
        <f t="shared" si="3"/>
        <v/>
      </c>
      <c r="C55" s="421" t="str">
        <f>IF($C$28=TRUE,(Ⅴ２!B9),"表示不可")</f>
        <v>表示不可</v>
      </c>
      <c r="D55" s="420" t="str">
        <f>IF($C$28=TRUE,(Ⅴ２!C9),"表示不可")</f>
        <v>表示不可</v>
      </c>
      <c r="E55" s="151" t="str">
        <f>IF($C$28=TRUE,(Ⅴ２!D9),"表示不可")</f>
        <v>表示不可</v>
      </c>
      <c r="F55" s="155" t="str">
        <f>IF($C$28=TRUE,(Ⅴ２!E9),"表示不可")</f>
        <v>表示不可</v>
      </c>
      <c r="G55" s="428" t="str">
        <f>IF($C$28=TRUE,(Ⅴ２!G9),"表示不可")</f>
        <v>表示不可</v>
      </c>
      <c r="H55" s="154" t="str">
        <f t="shared" si="4"/>
        <v>表示不可</v>
      </c>
      <c r="I55" s="412" t="str">
        <f>IF(C55="表示不可","",IF(Ⅴ２!C9="","",Ⅴ２!C9))</f>
        <v/>
      </c>
      <c r="J55" s="673" t="str">
        <f>IF($C$28=TRUE,(Ⅴ２!I9),"表示不可")</f>
        <v>表示不可</v>
      </c>
      <c r="K55" s="674" t="str">
        <f>IF($C$28=TRUE,(Ⅴ２!J9),"表示不可")</f>
        <v>表示不可</v>
      </c>
      <c r="L55" s="673" t="str">
        <f>IF($C$28=TRUE,(Ⅴ２!K9),"表示不可")</f>
        <v>表示不可</v>
      </c>
      <c r="M55" s="675" t="str">
        <f>IF($C$28=TRUE,(Ⅴ２!L9),"表示不可")</f>
        <v>表示不可</v>
      </c>
      <c r="N55" s="676" t="str">
        <f>IF($C$28=TRUE,(Ⅴ２!M9),"表示不可")</f>
        <v>表示不可</v>
      </c>
      <c r="O55" s="675" t="str">
        <f>IF($C$28=TRUE,(Ⅴ２!N9),"表示不可")</f>
        <v>表示不可</v>
      </c>
      <c r="AA55" s="383" t="str">
        <f t="shared" si="5"/>
        <v/>
      </c>
      <c r="AB55" s="383" t="str">
        <f t="shared" si="5"/>
        <v>表示不可</v>
      </c>
      <c r="AC55" s="383" t="str">
        <f t="shared" si="6"/>
        <v>表示不可</v>
      </c>
      <c r="AD55" s="383" t="str">
        <f t="shared" si="7"/>
        <v>表示不可</v>
      </c>
      <c r="AE55" s="383" t="str">
        <f t="shared" si="7"/>
        <v>表示不可</v>
      </c>
      <c r="AF55" s="383" t="str">
        <f t="shared" si="7"/>
        <v>表示不可</v>
      </c>
    </row>
    <row r="56" spans="1:32" ht="15.75" customHeight="1">
      <c r="A56" s="2">
        <v>4</v>
      </c>
      <c r="B56" s="149" t="str">
        <f t="shared" si="3"/>
        <v/>
      </c>
      <c r="C56" s="421" t="str">
        <f>IF($C$28=TRUE,(Ⅴ２!B10),"表示不可")</f>
        <v>表示不可</v>
      </c>
      <c r="D56" s="420" t="str">
        <f>IF($C$28=TRUE,(Ⅴ２!C10),"表示不可")</f>
        <v>表示不可</v>
      </c>
      <c r="E56" s="151" t="str">
        <f>IF($C$28=TRUE,(Ⅴ２!D10),"表示不可")</f>
        <v>表示不可</v>
      </c>
      <c r="F56" s="155" t="str">
        <f>IF($C$28=TRUE,(Ⅴ２!E10),"表示不可")</f>
        <v>表示不可</v>
      </c>
      <c r="G56" s="428" t="str">
        <f>IF($C$28=TRUE,(Ⅴ２!G10),"表示不可")</f>
        <v>表示不可</v>
      </c>
      <c r="H56" s="154" t="str">
        <f t="shared" si="4"/>
        <v>表示不可</v>
      </c>
      <c r="I56" s="412" t="str">
        <f>IF(C56="表示不可","",IF(Ⅴ２!C10="","",Ⅴ２!C10))</f>
        <v/>
      </c>
      <c r="J56" s="673" t="str">
        <f>IF($C$28=TRUE,(Ⅴ２!I10),"表示不可")</f>
        <v>表示不可</v>
      </c>
      <c r="K56" s="674" t="str">
        <f>IF($C$28=TRUE,(Ⅴ２!J10),"表示不可")</f>
        <v>表示不可</v>
      </c>
      <c r="L56" s="673" t="str">
        <f>IF($C$28=TRUE,(Ⅴ２!K10),"表示不可")</f>
        <v>表示不可</v>
      </c>
      <c r="M56" s="675" t="str">
        <f>IF($C$28=TRUE,(Ⅴ２!L10),"表示不可")</f>
        <v>表示不可</v>
      </c>
      <c r="N56" s="676" t="str">
        <f>IF($C$28=TRUE,(Ⅴ２!M10),"表示不可")</f>
        <v>表示不可</v>
      </c>
      <c r="O56" s="675" t="str">
        <f>IF($C$28=TRUE,(Ⅴ２!N10),"表示不可")</f>
        <v>表示不可</v>
      </c>
      <c r="AA56" s="383" t="str">
        <f t="shared" si="5"/>
        <v/>
      </c>
      <c r="AB56" s="383" t="str">
        <f t="shared" si="5"/>
        <v>表示不可</v>
      </c>
      <c r="AC56" s="383" t="str">
        <f t="shared" si="6"/>
        <v>表示不可</v>
      </c>
      <c r="AD56" s="383" t="str">
        <f t="shared" si="7"/>
        <v>表示不可</v>
      </c>
      <c r="AE56" s="383" t="str">
        <f t="shared" si="7"/>
        <v>表示不可</v>
      </c>
      <c r="AF56" s="383" t="str">
        <f t="shared" si="7"/>
        <v>表示不可</v>
      </c>
    </row>
    <row r="57" spans="1:32" ht="15.75" customHeight="1" thickBot="1">
      <c r="A57" s="2">
        <v>5</v>
      </c>
      <c r="B57" s="157" t="str">
        <f t="shared" si="3"/>
        <v/>
      </c>
      <c r="C57" s="422" t="str">
        <f>IF($C$28=TRUE,(Ⅴ２!B11),"表示不可")</f>
        <v>表示不可</v>
      </c>
      <c r="D57" s="423" t="str">
        <f>IF($C$28=TRUE,(Ⅴ２!C11),"表示不可")</f>
        <v>表示不可</v>
      </c>
      <c r="E57" s="158" t="str">
        <f>IF($C$28=TRUE,(Ⅴ２!D11),"表示不可")</f>
        <v>表示不可</v>
      </c>
      <c r="F57" s="159" t="str">
        <f>IF($C$28=TRUE,(Ⅴ２!E11),"表示不可")</f>
        <v>表示不可</v>
      </c>
      <c r="G57" s="429" t="str">
        <f>IF($C$28=TRUE,(Ⅴ２!G11),"表示不可")</f>
        <v>表示不可</v>
      </c>
      <c r="H57" s="160" t="str">
        <f t="shared" si="4"/>
        <v>表示不可</v>
      </c>
      <c r="I57" s="412" t="str">
        <f>IF(C57="表示不可","",IF(Ⅴ２!C11="","",Ⅴ２!C11))</f>
        <v/>
      </c>
      <c r="J57" s="673" t="str">
        <f>IF($C$28=TRUE,(Ⅴ２!I11),"表示不可")</f>
        <v>表示不可</v>
      </c>
      <c r="K57" s="674" t="str">
        <f>IF($C$28=TRUE,(Ⅴ２!J11),"表示不可")</f>
        <v>表示不可</v>
      </c>
      <c r="L57" s="673" t="str">
        <f>IF($C$28=TRUE,(Ⅴ２!K11),"表示不可")</f>
        <v>表示不可</v>
      </c>
      <c r="M57" s="675" t="str">
        <f>IF($C$28=TRUE,(Ⅴ２!L11),"表示不可")</f>
        <v>表示不可</v>
      </c>
      <c r="N57" s="676" t="str">
        <f>IF($C$28=TRUE,(Ⅴ２!M11),"表示不可")</f>
        <v>表示不可</v>
      </c>
      <c r="O57" s="675" t="str">
        <f>IF($C$28=TRUE,(Ⅴ２!N11),"表示不可")</f>
        <v>表示不可</v>
      </c>
      <c r="AA57" s="383" t="str">
        <f t="shared" si="5"/>
        <v/>
      </c>
      <c r="AB57" s="383" t="str">
        <f t="shared" si="5"/>
        <v>表示不可</v>
      </c>
      <c r="AC57" s="383" t="str">
        <f t="shared" si="6"/>
        <v>表示不可</v>
      </c>
      <c r="AD57" s="383" t="str">
        <f t="shared" si="7"/>
        <v>表示不可</v>
      </c>
      <c r="AE57" s="383" t="str">
        <f t="shared" si="7"/>
        <v>表示不可</v>
      </c>
      <c r="AF57" s="383" t="str">
        <f t="shared" si="7"/>
        <v>表示不可</v>
      </c>
    </row>
    <row r="58" spans="1:32" ht="15.75" customHeight="1">
      <c r="A58" s="2">
        <v>6</v>
      </c>
      <c r="B58" s="161" t="str">
        <f t="shared" si="3"/>
        <v/>
      </c>
      <c r="C58" s="424" t="str">
        <f>IF($C$28=TRUE,(Ⅴ２!B12),"表示不可")</f>
        <v>表示不可</v>
      </c>
      <c r="D58" s="425" t="str">
        <f>IF($C$28=TRUE,(Ⅴ２!C12),"表示不可")</f>
        <v>表示不可</v>
      </c>
      <c r="E58" s="163" t="str">
        <f>IF($C$28=TRUE,(Ⅴ２!D12),"表示不可")</f>
        <v>表示不可</v>
      </c>
      <c r="F58" s="164" t="str">
        <f>IF($C$28=TRUE,(Ⅴ２!E12),"表示不可")</f>
        <v>表示不可</v>
      </c>
      <c r="G58" s="430" t="str">
        <f>IF($C$28=TRUE,(Ⅴ２!G12),"表示不可")</f>
        <v>表示不可</v>
      </c>
      <c r="H58" s="166" t="str">
        <f t="shared" si="4"/>
        <v>表示不可</v>
      </c>
      <c r="I58" s="412" t="str">
        <f>IF(C58="表示不可","",IF(Ⅴ２!C12="","",Ⅴ２!C12))</f>
        <v/>
      </c>
      <c r="J58" s="673" t="str">
        <f>IF($C$28=TRUE,(Ⅴ２!I12),"表示不可")</f>
        <v>表示不可</v>
      </c>
      <c r="K58" s="674" t="str">
        <f>IF($C$28=TRUE,(Ⅴ２!J12),"表示不可")</f>
        <v>表示不可</v>
      </c>
      <c r="L58" s="673" t="str">
        <f>IF($C$28=TRUE,(Ⅴ２!K12),"表示不可")</f>
        <v>表示不可</v>
      </c>
      <c r="M58" s="675" t="str">
        <f>IF($C$28=TRUE,(Ⅴ２!L12),"表示不可")</f>
        <v>表示不可</v>
      </c>
      <c r="N58" s="676" t="str">
        <f>IF($C$28=TRUE,(Ⅴ２!M12),"表示不可")</f>
        <v>表示不可</v>
      </c>
      <c r="O58" s="675" t="str">
        <f>IF($C$28=TRUE,(Ⅴ２!N12),"表示不可")</f>
        <v>表示不可</v>
      </c>
      <c r="AA58" s="383" t="str">
        <f t="shared" si="5"/>
        <v/>
      </c>
      <c r="AB58" s="383" t="str">
        <f t="shared" si="5"/>
        <v>表示不可</v>
      </c>
      <c r="AC58" s="383" t="str">
        <f t="shared" si="6"/>
        <v>表示不可</v>
      </c>
      <c r="AD58" s="383" t="str">
        <f t="shared" si="7"/>
        <v>表示不可</v>
      </c>
      <c r="AE58" s="383" t="str">
        <f t="shared" si="7"/>
        <v>表示不可</v>
      </c>
      <c r="AF58" s="383" t="str">
        <f t="shared" si="7"/>
        <v>表示不可</v>
      </c>
    </row>
    <row r="59" spans="1:32" ht="15.75" customHeight="1">
      <c r="A59" s="2">
        <v>7</v>
      </c>
      <c r="B59" s="149" t="str">
        <f t="shared" si="3"/>
        <v/>
      </c>
      <c r="C59" s="421" t="str">
        <f>IF($C$28=TRUE,(Ⅴ２!B13),"表示不可")</f>
        <v>表示不可</v>
      </c>
      <c r="D59" s="420" t="str">
        <f>IF($C$28=TRUE,(Ⅴ２!C13),"表示不可")</f>
        <v>表示不可</v>
      </c>
      <c r="E59" s="151" t="str">
        <f>IF($C$28=TRUE,(Ⅴ２!D13),"表示不可")</f>
        <v>表示不可</v>
      </c>
      <c r="F59" s="155" t="str">
        <f>IF($C$28=TRUE,(Ⅴ２!E13),"表示不可")</f>
        <v>表示不可</v>
      </c>
      <c r="G59" s="428" t="str">
        <f>IF($C$28=TRUE,(Ⅴ２!G13),"表示不可")</f>
        <v>表示不可</v>
      </c>
      <c r="H59" s="154" t="str">
        <f t="shared" si="4"/>
        <v>表示不可</v>
      </c>
      <c r="I59" s="412" t="str">
        <f>IF(C59="表示不可","",IF(Ⅴ２!C13="","",Ⅴ２!C13))</f>
        <v/>
      </c>
      <c r="J59" s="673" t="str">
        <f>IF($C$28=TRUE,(Ⅴ２!I13),"表示不可")</f>
        <v>表示不可</v>
      </c>
      <c r="K59" s="674" t="str">
        <f>IF($C$28=TRUE,(Ⅴ２!J13),"表示不可")</f>
        <v>表示不可</v>
      </c>
      <c r="L59" s="673" t="str">
        <f>IF($C$28=TRUE,(Ⅴ２!K13),"表示不可")</f>
        <v>表示不可</v>
      </c>
      <c r="M59" s="675" t="str">
        <f>IF($C$28=TRUE,(Ⅴ２!L13),"表示不可")</f>
        <v>表示不可</v>
      </c>
      <c r="N59" s="676" t="str">
        <f>IF($C$28=TRUE,(Ⅴ２!M13),"表示不可")</f>
        <v>表示不可</v>
      </c>
      <c r="O59" s="675" t="str">
        <f>IF($C$28=TRUE,(Ⅴ２!N13),"表示不可")</f>
        <v>表示不可</v>
      </c>
      <c r="AA59" s="383" t="str">
        <f t="shared" si="5"/>
        <v/>
      </c>
      <c r="AB59" s="383" t="str">
        <f t="shared" si="5"/>
        <v>表示不可</v>
      </c>
      <c r="AC59" s="383" t="str">
        <f t="shared" si="6"/>
        <v>表示不可</v>
      </c>
      <c r="AD59" s="383" t="str">
        <f t="shared" si="7"/>
        <v>表示不可</v>
      </c>
      <c r="AE59" s="383" t="str">
        <f t="shared" si="7"/>
        <v>表示不可</v>
      </c>
      <c r="AF59" s="383" t="str">
        <f t="shared" si="7"/>
        <v>表示不可</v>
      </c>
    </row>
    <row r="60" spans="1:32" ht="15.75" customHeight="1">
      <c r="A60" s="2">
        <v>8</v>
      </c>
      <c r="B60" s="149" t="str">
        <f t="shared" si="3"/>
        <v/>
      </c>
      <c r="C60" s="421" t="str">
        <f>IF($C$28=TRUE,(Ⅴ２!B14),"表示不可")</f>
        <v>表示不可</v>
      </c>
      <c r="D60" s="420" t="str">
        <f>IF($C$28=TRUE,(Ⅴ２!C14),"表示不可")</f>
        <v>表示不可</v>
      </c>
      <c r="E60" s="151" t="str">
        <f>IF($C$28=TRUE,(Ⅴ２!D14),"表示不可")</f>
        <v>表示不可</v>
      </c>
      <c r="F60" s="155" t="str">
        <f>IF($C$28=TRUE,(Ⅴ２!E14),"表示不可")</f>
        <v>表示不可</v>
      </c>
      <c r="G60" s="428" t="str">
        <f>IF($C$28=TRUE,(Ⅴ２!G14),"表示不可")</f>
        <v>表示不可</v>
      </c>
      <c r="H60" s="154" t="str">
        <f t="shared" si="4"/>
        <v>表示不可</v>
      </c>
      <c r="I60" s="412" t="str">
        <f>IF(C60="表示不可","",IF(Ⅴ２!C14="","",Ⅴ２!C14))</f>
        <v/>
      </c>
      <c r="J60" s="673" t="str">
        <f>IF($C$28=TRUE,(Ⅴ２!I14),"表示不可")</f>
        <v>表示不可</v>
      </c>
      <c r="K60" s="674" t="str">
        <f>IF($C$28=TRUE,(Ⅴ２!J14),"表示不可")</f>
        <v>表示不可</v>
      </c>
      <c r="L60" s="673" t="str">
        <f>IF($C$28=TRUE,(Ⅴ２!K14),"表示不可")</f>
        <v>表示不可</v>
      </c>
      <c r="M60" s="675" t="str">
        <f>IF($C$28=TRUE,(Ⅴ２!L14),"表示不可")</f>
        <v>表示不可</v>
      </c>
      <c r="N60" s="676" t="str">
        <f>IF($C$28=TRUE,(Ⅴ２!M14),"表示不可")</f>
        <v>表示不可</v>
      </c>
      <c r="O60" s="675" t="str">
        <f>IF($C$28=TRUE,(Ⅴ２!N14),"表示不可")</f>
        <v>表示不可</v>
      </c>
      <c r="AA60" s="383" t="str">
        <f t="shared" si="5"/>
        <v/>
      </c>
      <c r="AB60" s="383" t="str">
        <f t="shared" si="5"/>
        <v>表示不可</v>
      </c>
      <c r="AC60" s="383" t="str">
        <f t="shared" si="6"/>
        <v>表示不可</v>
      </c>
      <c r="AD60" s="383" t="str">
        <f t="shared" si="7"/>
        <v>表示不可</v>
      </c>
      <c r="AE60" s="383" t="str">
        <f t="shared" si="7"/>
        <v>表示不可</v>
      </c>
      <c r="AF60" s="383" t="str">
        <f t="shared" si="7"/>
        <v>表示不可</v>
      </c>
    </row>
    <row r="61" spans="1:32" ht="15.75" customHeight="1">
      <c r="A61" s="2">
        <v>9</v>
      </c>
      <c r="B61" s="149" t="str">
        <f t="shared" si="3"/>
        <v/>
      </c>
      <c r="C61" s="421" t="str">
        <f>IF($C$28=TRUE,(Ⅴ２!B15),"表示不可")</f>
        <v>表示不可</v>
      </c>
      <c r="D61" s="420" t="str">
        <f>IF($C$28=TRUE,(Ⅴ２!C15),"表示不可")</f>
        <v>表示不可</v>
      </c>
      <c r="E61" s="151" t="str">
        <f>IF($C$28=TRUE,(Ⅴ２!D15),"表示不可")</f>
        <v>表示不可</v>
      </c>
      <c r="F61" s="155" t="str">
        <f>IF($C$28=TRUE,(Ⅴ２!E15),"表示不可")</f>
        <v>表示不可</v>
      </c>
      <c r="G61" s="428" t="str">
        <f>IF($C$28=TRUE,(Ⅴ２!G15),"表示不可")</f>
        <v>表示不可</v>
      </c>
      <c r="H61" s="154" t="str">
        <f t="shared" si="4"/>
        <v>表示不可</v>
      </c>
      <c r="I61" s="412" t="str">
        <f>IF(C61="表示不可","",IF(Ⅴ２!C15="","",Ⅴ２!C15))</f>
        <v/>
      </c>
      <c r="J61" s="673" t="str">
        <f>IF($C$28=TRUE,(Ⅴ２!I15),"表示不可")</f>
        <v>表示不可</v>
      </c>
      <c r="K61" s="674" t="str">
        <f>IF($C$28=TRUE,(Ⅴ２!J15),"表示不可")</f>
        <v>表示不可</v>
      </c>
      <c r="L61" s="673" t="str">
        <f>IF($C$28=TRUE,(Ⅴ２!K15),"表示不可")</f>
        <v>表示不可</v>
      </c>
      <c r="M61" s="675" t="str">
        <f>IF($C$28=TRUE,(Ⅴ２!L15),"表示不可")</f>
        <v>表示不可</v>
      </c>
      <c r="N61" s="676" t="str">
        <f>IF($C$28=TRUE,(Ⅴ２!M15),"表示不可")</f>
        <v>表示不可</v>
      </c>
      <c r="O61" s="675" t="str">
        <f>IF($C$28=TRUE,(Ⅴ２!N15),"表示不可")</f>
        <v>表示不可</v>
      </c>
      <c r="AA61" s="383" t="str">
        <f t="shared" si="5"/>
        <v/>
      </c>
      <c r="AB61" s="383" t="str">
        <f t="shared" si="5"/>
        <v>表示不可</v>
      </c>
      <c r="AC61" s="383" t="str">
        <f t="shared" si="6"/>
        <v>表示不可</v>
      </c>
      <c r="AD61" s="383" t="str">
        <f t="shared" si="7"/>
        <v>表示不可</v>
      </c>
      <c r="AE61" s="383" t="str">
        <f t="shared" si="7"/>
        <v>表示不可</v>
      </c>
      <c r="AF61" s="383" t="str">
        <f t="shared" si="7"/>
        <v>表示不可</v>
      </c>
    </row>
    <row r="62" spans="1:32" ht="15.75" customHeight="1" thickBot="1">
      <c r="A62" s="2">
        <v>10</v>
      </c>
      <c r="B62" s="167" t="str">
        <f t="shared" si="3"/>
        <v/>
      </c>
      <c r="C62" s="426" t="str">
        <f>IF($C$28=TRUE,(Ⅴ２!B16),"表示不可")</f>
        <v>表示不可</v>
      </c>
      <c r="D62" s="427" t="str">
        <f>IF($C$28=TRUE,(Ⅴ２!C16),"表示不可")</f>
        <v>表示不可</v>
      </c>
      <c r="E62" s="168" t="str">
        <f>IF($C$28=TRUE,(Ⅴ２!D16),"表示不可")</f>
        <v>表示不可</v>
      </c>
      <c r="F62" s="169" t="str">
        <f>IF($C$28=TRUE,(Ⅴ２!E16),"表示不可")</f>
        <v>表示不可</v>
      </c>
      <c r="G62" s="431" t="str">
        <f>IF($C$28=TRUE,(Ⅴ２!G16),"表示不可")</f>
        <v>表示不可</v>
      </c>
      <c r="H62" s="170" t="str">
        <f t="shared" si="4"/>
        <v>表示不可</v>
      </c>
      <c r="I62" s="412" t="str">
        <f>IF(C62="表示不可","",IF(Ⅴ２!C16="","",Ⅴ２!C16))</f>
        <v/>
      </c>
      <c r="J62" s="673" t="str">
        <f>IF($C$28=TRUE,(Ⅴ２!I16),"表示不可")</f>
        <v>表示不可</v>
      </c>
      <c r="K62" s="674" t="str">
        <f>IF($C$28=TRUE,(Ⅴ２!J16),"表示不可")</f>
        <v>表示不可</v>
      </c>
      <c r="L62" s="673" t="str">
        <f>IF($C$28=TRUE,(Ⅴ２!K16),"表示不可")</f>
        <v>表示不可</v>
      </c>
      <c r="M62" s="675" t="str">
        <f>IF($C$28=TRUE,(Ⅴ２!L16),"表示不可")</f>
        <v>表示不可</v>
      </c>
      <c r="N62" s="676" t="str">
        <f>IF($C$28=TRUE,(Ⅴ２!M16),"表示不可")</f>
        <v>表示不可</v>
      </c>
      <c r="O62" s="675" t="str">
        <f>IF($C$28=TRUE,(Ⅴ２!N16),"表示不可")</f>
        <v>表示不可</v>
      </c>
      <c r="AA62" s="383" t="str">
        <f t="shared" si="5"/>
        <v/>
      </c>
      <c r="AB62" s="383" t="str">
        <f t="shared" si="5"/>
        <v>表示不可</v>
      </c>
      <c r="AC62" s="383" t="str">
        <f t="shared" si="6"/>
        <v>表示不可</v>
      </c>
      <c r="AD62" s="383" t="str">
        <f t="shared" si="7"/>
        <v>表示不可</v>
      </c>
      <c r="AE62" s="383" t="str">
        <f t="shared" si="7"/>
        <v>表示不可</v>
      </c>
      <c r="AF62" s="383" t="str">
        <f t="shared" si="7"/>
        <v>表示不可</v>
      </c>
    </row>
    <row r="63" spans="1:32" ht="15.75" customHeight="1">
      <c r="A63" s="2">
        <v>11</v>
      </c>
      <c r="B63" s="149" t="str">
        <f t="shared" si="3"/>
        <v/>
      </c>
      <c r="C63" s="421" t="str">
        <f>IF($C$28=TRUE,(Ⅴ２!B17),"表示不可")</f>
        <v>表示不可</v>
      </c>
      <c r="D63" s="420" t="str">
        <f>IF($C$28=TRUE,(Ⅴ２!C17),"表示不可")</f>
        <v>表示不可</v>
      </c>
      <c r="E63" s="151" t="str">
        <f>IF($C$28=TRUE,(Ⅴ２!D17),"表示不可")</f>
        <v>表示不可</v>
      </c>
      <c r="F63" s="152" t="str">
        <f>IF($C$28=TRUE,(Ⅴ２!E17),"表示不可")</f>
        <v>表示不可</v>
      </c>
      <c r="G63" s="428" t="str">
        <f>IF($C$28=TRUE,(Ⅴ２!G17),"表示不可")</f>
        <v>表示不可</v>
      </c>
      <c r="H63" s="154" t="str">
        <f t="shared" si="4"/>
        <v>表示不可</v>
      </c>
      <c r="I63" s="412" t="str">
        <f>IF(C63="表示不可","",IF(Ⅴ２!C17="","",Ⅴ２!C17))</f>
        <v/>
      </c>
      <c r="J63" s="673" t="str">
        <f>IF($C$28=TRUE,(Ⅴ２!I17),"表示不可")</f>
        <v>表示不可</v>
      </c>
      <c r="K63" s="674" t="str">
        <f>IF($C$28=TRUE,(Ⅴ２!J17),"表示不可")</f>
        <v>表示不可</v>
      </c>
      <c r="L63" s="673" t="str">
        <f>IF($C$28=TRUE,(Ⅴ２!K17),"表示不可")</f>
        <v>表示不可</v>
      </c>
      <c r="M63" s="675" t="str">
        <f>IF($C$28=TRUE,(Ⅴ２!L17),"表示不可")</f>
        <v>表示不可</v>
      </c>
      <c r="N63" s="676" t="str">
        <f>IF($C$28=TRUE,(Ⅴ２!M17),"表示不可")</f>
        <v>表示不可</v>
      </c>
      <c r="O63" s="675" t="str">
        <f>IF($C$28=TRUE,(Ⅴ２!N17),"表示不可")</f>
        <v>表示不可</v>
      </c>
      <c r="AA63" s="383" t="str">
        <f t="shared" si="5"/>
        <v/>
      </c>
      <c r="AB63" s="383" t="str">
        <f t="shared" si="5"/>
        <v>表示不可</v>
      </c>
      <c r="AC63" s="383" t="str">
        <f t="shared" si="6"/>
        <v>表示不可</v>
      </c>
      <c r="AD63" s="383" t="str">
        <f t="shared" si="7"/>
        <v>表示不可</v>
      </c>
      <c r="AE63" s="383" t="str">
        <f t="shared" si="7"/>
        <v>表示不可</v>
      </c>
      <c r="AF63" s="383" t="str">
        <f t="shared" si="7"/>
        <v>表示不可</v>
      </c>
    </row>
    <row r="64" spans="1:32" ht="15.75" customHeight="1">
      <c r="A64" s="2">
        <v>12</v>
      </c>
      <c r="B64" s="149" t="str">
        <f t="shared" si="3"/>
        <v/>
      </c>
      <c r="C64" s="421" t="str">
        <f>IF($C$28=TRUE,(Ⅴ２!B18),"表示不可")</f>
        <v>表示不可</v>
      </c>
      <c r="D64" s="420" t="str">
        <f>IF($C$28=TRUE,(Ⅴ２!C18),"表示不可")</f>
        <v>表示不可</v>
      </c>
      <c r="E64" s="151" t="str">
        <f>IF($C$28=TRUE,(Ⅴ２!D18),"表示不可")</f>
        <v>表示不可</v>
      </c>
      <c r="F64" s="155" t="str">
        <f>IF($C$28=TRUE,(Ⅴ２!E18),"表示不可")</f>
        <v>表示不可</v>
      </c>
      <c r="G64" s="428" t="str">
        <f>IF($C$28=TRUE,(Ⅴ２!G18),"表示不可")</f>
        <v>表示不可</v>
      </c>
      <c r="H64" s="154" t="str">
        <f t="shared" si="4"/>
        <v>表示不可</v>
      </c>
      <c r="I64" s="412" t="str">
        <f>IF(C64="表示不可","",IF(Ⅴ２!C18="","",Ⅴ２!C18))</f>
        <v/>
      </c>
      <c r="J64" s="673" t="str">
        <f>IF($C$28=TRUE,(Ⅴ２!I18),"表示不可")</f>
        <v>表示不可</v>
      </c>
      <c r="K64" s="674" t="str">
        <f>IF($C$28=TRUE,(Ⅴ２!J18),"表示不可")</f>
        <v>表示不可</v>
      </c>
      <c r="L64" s="673" t="str">
        <f>IF($C$28=TRUE,(Ⅴ２!K18),"表示不可")</f>
        <v>表示不可</v>
      </c>
      <c r="M64" s="675" t="str">
        <f>IF($C$28=TRUE,(Ⅴ２!L18),"表示不可")</f>
        <v>表示不可</v>
      </c>
      <c r="N64" s="676" t="str">
        <f>IF($C$28=TRUE,(Ⅴ２!M18),"表示不可")</f>
        <v>表示不可</v>
      </c>
      <c r="O64" s="675" t="str">
        <f>IF($C$28=TRUE,(Ⅴ２!N18),"表示不可")</f>
        <v>表示不可</v>
      </c>
      <c r="AA64" s="383" t="str">
        <f t="shared" si="5"/>
        <v/>
      </c>
      <c r="AB64" s="383" t="str">
        <f t="shared" si="5"/>
        <v>表示不可</v>
      </c>
      <c r="AC64" s="383" t="str">
        <f t="shared" si="6"/>
        <v>表示不可</v>
      </c>
      <c r="AD64" s="383" t="str">
        <f t="shared" si="7"/>
        <v>表示不可</v>
      </c>
      <c r="AE64" s="383" t="str">
        <f t="shared" si="7"/>
        <v>表示不可</v>
      </c>
      <c r="AF64" s="383" t="str">
        <f t="shared" si="7"/>
        <v>表示不可</v>
      </c>
    </row>
    <row r="65" spans="1:88" ht="15.75" customHeight="1">
      <c r="A65" s="2">
        <v>13</v>
      </c>
      <c r="B65" s="149" t="str">
        <f t="shared" si="3"/>
        <v/>
      </c>
      <c r="C65" s="421" t="str">
        <f>IF($C$28=TRUE,(Ⅴ２!B19),"表示不可")</f>
        <v>表示不可</v>
      </c>
      <c r="D65" s="420" t="str">
        <f>IF($C$28=TRUE,(Ⅴ２!C19),"表示不可")</f>
        <v>表示不可</v>
      </c>
      <c r="E65" s="151" t="str">
        <f>IF($C$28=TRUE,(Ⅴ２!D19),"表示不可")</f>
        <v>表示不可</v>
      </c>
      <c r="F65" s="155" t="str">
        <f>IF($C$28=TRUE,(Ⅴ２!E19),"表示不可")</f>
        <v>表示不可</v>
      </c>
      <c r="G65" s="428" t="str">
        <f>IF($C$28=TRUE,(Ⅴ２!G19),"表示不可")</f>
        <v>表示不可</v>
      </c>
      <c r="H65" s="154" t="str">
        <f t="shared" si="4"/>
        <v>表示不可</v>
      </c>
      <c r="I65" s="412" t="str">
        <f>IF(C65="表示不可","",IF(Ⅴ２!C19="","",Ⅴ２!C19))</f>
        <v/>
      </c>
      <c r="J65" s="673" t="str">
        <f>IF($C$28=TRUE,(Ⅴ２!I19),"表示不可")</f>
        <v>表示不可</v>
      </c>
      <c r="K65" s="674" t="str">
        <f>IF($C$28=TRUE,(Ⅴ２!J19),"表示不可")</f>
        <v>表示不可</v>
      </c>
      <c r="L65" s="673" t="str">
        <f>IF($C$28=TRUE,(Ⅴ２!K19),"表示不可")</f>
        <v>表示不可</v>
      </c>
      <c r="M65" s="675" t="str">
        <f>IF($C$28=TRUE,(Ⅴ２!L19),"表示不可")</f>
        <v>表示不可</v>
      </c>
      <c r="N65" s="676" t="str">
        <f>IF($C$28=TRUE,(Ⅴ２!M19),"表示不可")</f>
        <v>表示不可</v>
      </c>
      <c r="O65" s="675" t="str">
        <f>IF($C$28=TRUE,(Ⅴ２!N19),"表示不可")</f>
        <v>表示不可</v>
      </c>
      <c r="AA65" s="383" t="str">
        <f t="shared" si="5"/>
        <v/>
      </c>
      <c r="AB65" s="383" t="str">
        <f t="shared" si="5"/>
        <v>表示不可</v>
      </c>
      <c r="AC65" s="383" t="str">
        <f t="shared" si="6"/>
        <v>表示不可</v>
      </c>
      <c r="AD65" s="383" t="str">
        <f t="shared" si="7"/>
        <v>表示不可</v>
      </c>
      <c r="AE65" s="383" t="str">
        <f t="shared" si="7"/>
        <v>表示不可</v>
      </c>
      <c r="AF65" s="383" t="str">
        <f t="shared" si="7"/>
        <v>表示不可</v>
      </c>
    </row>
    <row r="66" spans="1:88" ht="15.75" customHeight="1">
      <c r="A66" s="2">
        <v>14</v>
      </c>
      <c r="B66" s="149" t="str">
        <f t="shared" si="3"/>
        <v/>
      </c>
      <c r="C66" s="421" t="str">
        <f>IF($C$28=TRUE,(Ⅴ２!B20),"表示不可")</f>
        <v>表示不可</v>
      </c>
      <c r="D66" s="420" t="str">
        <f>IF($C$28=TRUE,(Ⅴ２!C20),"表示不可")</f>
        <v>表示不可</v>
      </c>
      <c r="E66" s="151" t="str">
        <f>IF($C$28=TRUE,(Ⅴ２!D20),"表示不可")</f>
        <v>表示不可</v>
      </c>
      <c r="F66" s="155" t="str">
        <f>IF($C$28=TRUE,(Ⅴ２!E20),"表示不可")</f>
        <v>表示不可</v>
      </c>
      <c r="G66" s="428" t="str">
        <f>IF($C$28=TRUE,(Ⅴ２!G20),"表示不可")</f>
        <v>表示不可</v>
      </c>
      <c r="H66" s="154" t="str">
        <f t="shared" si="4"/>
        <v>表示不可</v>
      </c>
      <c r="I66" s="412" t="str">
        <f>IF(C66="表示不可","",IF(Ⅴ２!C20="","",Ⅴ２!C20))</f>
        <v/>
      </c>
      <c r="J66" s="673" t="str">
        <f>IF($C$28=TRUE,(Ⅴ２!I20),"表示不可")</f>
        <v>表示不可</v>
      </c>
      <c r="K66" s="674" t="str">
        <f>IF($C$28=TRUE,(Ⅴ２!J20),"表示不可")</f>
        <v>表示不可</v>
      </c>
      <c r="L66" s="673" t="str">
        <f>IF($C$28=TRUE,(Ⅴ２!K20),"表示不可")</f>
        <v>表示不可</v>
      </c>
      <c r="M66" s="675" t="str">
        <f>IF($C$28=TRUE,(Ⅴ２!L20),"表示不可")</f>
        <v>表示不可</v>
      </c>
      <c r="N66" s="676" t="str">
        <f>IF($C$28=TRUE,(Ⅴ２!M20),"表示不可")</f>
        <v>表示不可</v>
      </c>
      <c r="O66" s="675" t="str">
        <f>IF($C$28=TRUE,(Ⅴ２!N20),"表示不可")</f>
        <v>表示不可</v>
      </c>
      <c r="AA66" s="383" t="str">
        <f t="shared" si="5"/>
        <v/>
      </c>
      <c r="AB66" s="383" t="str">
        <f t="shared" si="5"/>
        <v>表示不可</v>
      </c>
      <c r="AC66" s="383" t="str">
        <f t="shared" si="6"/>
        <v>表示不可</v>
      </c>
      <c r="AD66" s="383" t="str">
        <f t="shared" si="7"/>
        <v>表示不可</v>
      </c>
      <c r="AE66" s="383" t="str">
        <f t="shared" si="7"/>
        <v>表示不可</v>
      </c>
      <c r="AF66" s="383" t="str">
        <f t="shared" si="7"/>
        <v>表示不可</v>
      </c>
    </row>
    <row r="67" spans="1:88" ht="15.75" customHeight="1" thickBot="1">
      <c r="A67" s="2">
        <v>15</v>
      </c>
      <c r="B67" s="157" t="str">
        <f t="shared" si="3"/>
        <v/>
      </c>
      <c r="C67" s="422" t="str">
        <f>IF($C$28=TRUE,(Ⅴ２!B21),"表示不可")</f>
        <v>表示不可</v>
      </c>
      <c r="D67" s="423" t="str">
        <f>IF($C$28=TRUE,(Ⅴ２!C21),"表示不可")</f>
        <v>表示不可</v>
      </c>
      <c r="E67" s="158" t="str">
        <f>IF($C$28=TRUE,(Ⅴ２!D21),"表示不可")</f>
        <v>表示不可</v>
      </c>
      <c r="F67" s="159" t="str">
        <f>IF($C$28=TRUE,(Ⅴ２!E21),"表示不可")</f>
        <v>表示不可</v>
      </c>
      <c r="G67" s="429" t="str">
        <f>IF($C$28=TRUE,(Ⅴ２!G21),"表示不可")</f>
        <v>表示不可</v>
      </c>
      <c r="H67" s="160" t="str">
        <f t="shared" si="4"/>
        <v>表示不可</v>
      </c>
      <c r="I67" s="412" t="str">
        <f>IF(C67="表示不可","",IF(Ⅴ２!C21="","",Ⅴ２!C21))</f>
        <v/>
      </c>
      <c r="J67" s="673" t="str">
        <f>IF($C$28=TRUE,(Ⅴ２!I21),"表示不可")</f>
        <v>表示不可</v>
      </c>
      <c r="K67" s="674" t="str">
        <f>IF($C$28=TRUE,(Ⅴ２!J21),"表示不可")</f>
        <v>表示不可</v>
      </c>
      <c r="L67" s="673" t="str">
        <f>IF($C$28=TRUE,(Ⅴ２!K21),"表示不可")</f>
        <v>表示不可</v>
      </c>
      <c r="M67" s="675" t="str">
        <f>IF($C$28=TRUE,(Ⅴ２!L21),"表示不可")</f>
        <v>表示不可</v>
      </c>
      <c r="N67" s="676" t="str">
        <f>IF($C$28=TRUE,(Ⅴ２!M21),"表示不可")</f>
        <v>表示不可</v>
      </c>
      <c r="O67" s="675" t="str">
        <f>IF($C$28=TRUE,(Ⅴ２!N21),"表示不可")</f>
        <v>表示不可</v>
      </c>
      <c r="AA67" s="383" t="str">
        <f t="shared" si="5"/>
        <v/>
      </c>
      <c r="AB67" s="383" t="str">
        <f t="shared" si="5"/>
        <v>表示不可</v>
      </c>
      <c r="AC67" s="383" t="str">
        <f t="shared" si="6"/>
        <v>表示不可</v>
      </c>
      <c r="AD67" s="383" t="str">
        <f t="shared" si="7"/>
        <v>表示不可</v>
      </c>
      <c r="AE67" s="383" t="str">
        <f t="shared" si="7"/>
        <v>表示不可</v>
      </c>
      <c r="AF67" s="383" t="str">
        <f t="shared" si="7"/>
        <v>表示不可</v>
      </c>
    </row>
    <row r="68" spans="1:88" ht="15.75" customHeight="1">
      <c r="A68" s="2">
        <v>16</v>
      </c>
      <c r="B68" s="161" t="str">
        <f t="shared" si="3"/>
        <v/>
      </c>
      <c r="C68" s="424" t="str">
        <f>IF($C$28=TRUE,(Ⅴ２!B22),"表示不可")</f>
        <v>表示不可</v>
      </c>
      <c r="D68" s="425" t="str">
        <f>IF($C$28=TRUE,(Ⅴ２!C22),"表示不可")</f>
        <v>表示不可</v>
      </c>
      <c r="E68" s="163" t="str">
        <f>IF($C$28=TRUE,(Ⅴ２!D22),"表示不可")</f>
        <v>表示不可</v>
      </c>
      <c r="F68" s="164" t="str">
        <f>IF($C$28=TRUE,(Ⅴ２!E22),"表示不可")</f>
        <v>表示不可</v>
      </c>
      <c r="G68" s="430" t="str">
        <f>IF($C$28=TRUE,(Ⅴ２!G22),"表示不可")</f>
        <v>表示不可</v>
      </c>
      <c r="H68" s="166" t="str">
        <f t="shared" si="4"/>
        <v>表示不可</v>
      </c>
      <c r="I68" s="412" t="str">
        <f>IF(C68="表示不可","",IF(Ⅴ２!C22="","",Ⅴ２!C22))</f>
        <v/>
      </c>
      <c r="J68" s="673" t="str">
        <f>IF($C$28=TRUE,(Ⅴ２!I22),"表示不可")</f>
        <v>表示不可</v>
      </c>
      <c r="K68" s="674" t="str">
        <f>IF($C$28=TRUE,(Ⅴ２!J22),"表示不可")</f>
        <v>表示不可</v>
      </c>
      <c r="L68" s="673" t="str">
        <f>IF($C$28=TRUE,(Ⅴ２!K22),"表示不可")</f>
        <v>表示不可</v>
      </c>
      <c r="M68" s="675" t="str">
        <f>IF($C$28=TRUE,(Ⅴ２!L22),"表示不可")</f>
        <v>表示不可</v>
      </c>
      <c r="N68" s="676" t="str">
        <f>IF($C$28=TRUE,(Ⅴ２!M22),"表示不可")</f>
        <v>表示不可</v>
      </c>
      <c r="O68" s="675" t="str">
        <f>IF($C$28=TRUE,(Ⅴ２!N22),"表示不可")</f>
        <v>表示不可</v>
      </c>
      <c r="AA68" s="383" t="str">
        <f t="shared" si="5"/>
        <v/>
      </c>
      <c r="AB68" s="383" t="str">
        <f t="shared" si="5"/>
        <v>表示不可</v>
      </c>
      <c r="AC68" s="383" t="str">
        <f t="shared" si="6"/>
        <v>表示不可</v>
      </c>
      <c r="AD68" s="383" t="str">
        <f t="shared" si="7"/>
        <v>表示不可</v>
      </c>
      <c r="AE68" s="383" t="str">
        <f t="shared" si="7"/>
        <v>表示不可</v>
      </c>
      <c r="AF68" s="383" t="str">
        <f t="shared" si="7"/>
        <v>表示不可</v>
      </c>
    </row>
    <row r="69" spans="1:88" ht="15.75" customHeight="1">
      <c r="A69" s="2">
        <v>17</v>
      </c>
      <c r="B69" s="149" t="str">
        <f t="shared" si="3"/>
        <v/>
      </c>
      <c r="C69" s="421" t="str">
        <f>IF($C$28=TRUE,(Ⅴ２!B23),"表示不可")</f>
        <v>表示不可</v>
      </c>
      <c r="D69" s="420" t="str">
        <f>IF($C$28=TRUE,(Ⅴ２!C23),"表示不可")</f>
        <v>表示不可</v>
      </c>
      <c r="E69" s="151" t="str">
        <f>IF($C$28=TRUE,(Ⅴ２!D23),"表示不可")</f>
        <v>表示不可</v>
      </c>
      <c r="F69" s="155" t="str">
        <f>IF($C$28=TRUE,(Ⅴ２!E23),"表示不可")</f>
        <v>表示不可</v>
      </c>
      <c r="G69" s="428" t="str">
        <f>IF($C$28=TRUE,(Ⅴ２!G23),"表示不可")</f>
        <v>表示不可</v>
      </c>
      <c r="H69" s="154" t="str">
        <f t="shared" si="4"/>
        <v>表示不可</v>
      </c>
      <c r="I69" s="412" t="str">
        <f>IF(C69="表示不可","",IF(Ⅴ２!C23="","",Ⅴ２!C23))</f>
        <v/>
      </c>
      <c r="J69" s="673" t="str">
        <f>IF($C$28=TRUE,(Ⅴ２!I23),"表示不可")</f>
        <v>表示不可</v>
      </c>
      <c r="K69" s="674" t="str">
        <f>IF($C$28=TRUE,(Ⅴ２!J23),"表示不可")</f>
        <v>表示不可</v>
      </c>
      <c r="L69" s="673" t="str">
        <f>IF($C$28=TRUE,(Ⅴ２!K23),"表示不可")</f>
        <v>表示不可</v>
      </c>
      <c r="M69" s="675" t="str">
        <f>IF($C$28=TRUE,(Ⅴ２!L23),"表示不可")</f>
        <v>表示不可</v>
      </c>
      <c r="N69" s="676" t="str">
        <f>IF($C$28=TRUE,(Ⅴ２!M23),"表示不可")</f>
        <v>表示不可</v>
      </c>
      <c r="O69" s="675" t="str">
        <f>IF($C$28=TRUE,(Ⅴ２!N23),"表示不可")</f>
        <v>表示不可</v>
      </c>
      <c r="AA69" s="383" t="str">
        <f t="shared" si="5"/>
        <v/>
      </c>
      <c r="AB69" s="383" t="str">
        <f t="shared" si="5"/>
        <v>表示不可</v>
      </c>
      <c r="AC69" s="383" t="str">
        <f t="shared" si="6"/>
        <v>表示不可</v>
      </c>
      <c r="AD69" s="383" t="str">
        <f t="shared" si="7"/>
        <v>表示不可</v>
      </c>
      <c r="AE69" s="383" t="str">
        <f t="shared" si="7"/>
        <v>表示不可</v>
      </c>
      <c r="AF69" s="383" t="str">
        <f t="shared" si="7"/>
        <v>表示不可</v>
      </c>
    </row>
    <row r="70" spans="1:88" ht="15.75" customHeight="1">
      <c r="A70" s="2">
        <v>18</v>
      </c>
      <c r="B70" s="149" t="str">
        <f t="shared" si="3"/>
        <v/>
      </c>
      <c r="C70" s="421" t="str">
        <f>IF($C$28=TRUE,(Ⅴ２!B24),"表示不可")</f>
        <v>表示不可</v>
      </c>
      <c r="D70" s="420" t="str">
        <f>IF($C$28=TRUE,(Ⅴ２!C24),"表示不可")</f>
        <v>表示不可</v>
      </c>
      <c r="E70" s="151" t="str">
        <f>IF($C$28=TRUE,(Ⅴ２!D24),"表示不可")</f>
        <v>表示不可</v>
      </c>
      <c r="F70" s="155" t="str">
        <f>IF($C$28=TRUE,(Ⅴ２!E24),"表示不可")</f>
        <v>表示不可</v>
      </c>
      <c r="G70" s="428" t="str">
        <f>IF($C$28=TRUE,(Ⅴ２!G24),"表示不可")</f>
        <v>表示不可</v>
      </c>
      <c r="H70" s="154" t="str">
        <f t="shared" si="4"/>
        <v>表示不可</v>
      </c>
      <c r="I70" s="412" t="str">
        <f>IF(C70="表示不可","",IF(Ⅴ２!C24="","",Ⅴ２!C24))</f>
        <v/>
      </c>
      <c r="J70" s="673" t="str">
        <f>IF($C$28=TRUE,(Ⅴ２!I24),"表示不可")</f>
        <v>表示不可</v>
      </c>
      <c r="K70" s="674" t="str">
        <f>IF($C$28=TRUE,(Ⅴ２!J24),"表示不可")</f>
        <v>表示不可</v>
      </c>
      <c r="L70" s="673" t="str">
        <f>IF($C$28=TRUE,(Ⅴ２!K24),"表示不可")</f>
        <v>表示不可</v>
      </c>
      <c r="M70" s="675" t="str">
        <f>IF($C$28=TRUE,(Ⅴ２!L24),"表示不可")</f>
        <v>表示不可</v>
      </c>
      <c r="N70" s="676" t="str">
        <f>IF($C$28=TRUE,(Ⅴ２!M24),"表示不可")</f>
        <v>表示不可</v>
      </c>
      <c r="O70" s="675" t="str">
        <f>IF($C$28=TRUE,(Ⅴ２!N24),"表示不可")</f>
        <v>表示不可</v>
      </c>
      <c r="AA70" s="383" t="str">
        <f t="shared" ref="AA70:AB92" si="8">IF(B70="","",B70)</f>
        <v/>
      </c>
      <c r="AB70" s="383" t="str">
        <f t="shared" si="8"/>
        <v>表示不可</v>
      </c>
      <c r="AC70" s="383" t="str">
        <f t="shared" si="6"/>
        <v>表示不可</v>
      </c>
      <c r="AD70" s="383" t="str">
        <f t="shared" ref="AD70:AF92" si="9">IF(D70="","",D70)</f>
        <v>表示不可</v>
      </c>
      <c r="AE70" s="383" t="str">
        <f t="shared" si="9"/>
        <v>表示不可</v>
      </c>
      <c r="AF70" s="383" t="str">
        <f t="shared" si="9"/>
        <v>表示不可</v>
      </c>
    </row>
    <row r="71" spans="1:88" ht="15.75" customHeight="1">
      <c r="A71" s="2">
        <v>19</v>
      </c>
      <c r="B71" s="149" t="str">
        <f t="shared" si="3"/>
        <v/>
      </c>
      <c r="C71" s="421" t="str">
        <f>IF($C$28=TRUE,(Ⅴ２!B25),"表示不可")</f>
        <v>表示不可</v>
      </c>
      <c r="D71" s="420" t="str">
        <f>IF($C$28=TRUE,(Ⅴ２!C25),"表示不可")</f>
        <v>表示不可</v>
      </c>
      <c r="E71" s="151" t="str">
        <f>IF($C$28=TRUE,(Ⅴ２!D25),"表示不可")</f>
        <v>表示不可</v>
      </c>
      <c r="F71" s="155" t="str">
        <f>IF($C$28=TRUE,(Ⅴ２!E25),"表示不可")</f>
        <v>表示不可</v>
      </c>
      <c r="G71" s="428" t="str">
        <f>IF($C$28=TRUE,(Ⅴ２!G25),"表示不可")</f>
        <v>表示不可</v>
      </c>
      <c r="H71" s="154" t="str">
        <f t="shared" si="4"/>
        <v>表示不可</v>
      </c>
      <c r="I71" s="412" t="str">
        <f>IF(C71="表示不可","",IF(Ⅴ２!C25="","",Ⅴ２!C25))</f>
        <v/>
      </c>
      <c r="J71" s="673" t="str">
        <f>IF($C$28=TRUE,(Ⅴ２!I25),"表示不可")</f>
        <v>表示不可</v>
      </c>
      <c r="K71" s="674" t="str">
        <f>IF($C$28=TRUE,(Ⅴ２!J25),"表示不可")</f>
        <v>表示不可</v>
      </c>
      <c r="L71" s="673" t="str">
        <f>IF($C$28=TRUE,(Ⅴ２!K25),"表示不可")</f>
        <v>表示不可</v>
      </c>
      <c r="M71" s="675" t="str">
        <f>IF($C$28=TRUE,(Ⅴ２!L25),"表示不可")</f>
        <v>表示不可</v>
      </c>
      <c r="N71" s="676" t="str">
        <f>IF($C$28=TRUE,(Ⅴ２!M25),"表示不可")</f>
        <v>表示不可</v>
      </c>
      <c r="O71" s="675" t="str">
        <f>IF($C$28=TRUE,(Ⅴ２!N25),"表示不可")</f>
        <v>表示不可</v>
      </c>
      <c r="AA71" s="383" t="str">
        <f t="shared" si="8"/>
        <v/>
      </c>
      <c r="AB71" s="383" t="str">
        <f t="shared" si="8"/>
        <v>表示不可</v>
      </c>
      <c r="AC71" s="383" t="str">
        <f t="shared" si="6"/>
        <v>表示不可</v>
      </c>
      <c r="AD71" s="383" t="str">
        <f t="shared" si="9"/>
        <v>表示不可</v>
      </c>
      <c r="AE71" s="383" t="str">
        <f t="shared" si="9"/>
        <v>表示不可</v>
      </c>
      <c r="AF71" s="383" t="str">
        <f t="shared" si="9"/>
        <v>表示不可</v>
      </c>
    </row>
    <row r="72" spans="1:88" ht="15.75" customHeight="1" thickBot="1">
      <c r="A72" s="2">
        <v>20</v>
      </c>
      <c r="B72" s="167" t="str">
        <f t="shared" si="3"/>
        <v/>
      </c>
      <c r="C72" s="426" t="str">
        <f>IF($C$28=TRUE,(Ⅴ２!B26),"表示不可")</f>
        <v>表示不可</v>
      </c>
      <c r="D72" s="427" t="str">
        <f>IF($C$28=TRUE,(Ⅴ２!C26),"表示不可")</f>
        <v>表示不可</v>
      </c>
      <c r="E72" s="168" t="str">
        <f>IF($C$28=TRUE,(Ⅴ２!D26),"表示不可")</f>
        <v>表示不可</v>
      </c>
      <c r="F72" s="169" t="str">
        <f>IF($C$28=TRUE,(Ⅴ２!E26),"表示不可")</f>
        <v>表示不可</v>
      </c>
      <c r="G72" s="431" t="str">
        <f>IF($C$28=TRUE,(Ⅴ２!G26),"表示不可")</f>
        <v>表示不可</v>
      </c>
      <c r="H72" s="170" t="str">
        <f t="shared" si="4"/>
        <v>表示不可</v>
      </c>
      <c r="I72" s="412" t="str">
        <f>IF(C72="表示不可","",IF(Ⅴ２!C26="","",Ⅴ２!C26))</f>
        <v/>
      </c>
      <c r="J72" s="673" t="str">
        <f>IF($C$28=TRUE,(Ⅴ２!I26),"表示不可")</f>
        <v>表示不可</v>
      </c>
      <c r="K72" s="674" t="str">
        <f>IF($C$28=TRUE,(Ⅴ２!J26),"表示不可")</f>
        <v>表示不可</v>
      </c>
      <c r="L72" s="673" t="str">
        <f>IF($C$28=TRUE,(Ⅴ２!K26),"表示不可")</f>
        <v>表示不可</v>
      </c>
      <c r="M72" s="675" t="str">
        <f>IF($C$28=TRUE,(Ⅴ２!L26),"表示不可")</f>
        <v>表示不可</v>
      </c>
      <c r="N72" s="676" t="str">
        <f>IF($C$28=TRUE,(Ⅴ２!M26),"表示不可")</f>
        <v>表示不可</v>
      </c>
      <c r="O72" s="675" t="str">
        <f>IF($C$28=TRUE,(Ⅴ２!N26),"表示不可")</f>
        <v>表示不可</v>
      </c>
      <c r="AA72" s="383" t="str">
        <f t="shared" si="8"/>
        <v/>
      </c>
      <c r="AB72" s="383" t="str">
        <f t="shared" si="8"/>
        <v>表示不可</v>
      </c>
      <c r="AC72" s="383" t="str">
        <f t="shared" si="6"/>
        <v>表示不可</v>
      </c>
      <c r="AD72" s="383" t="str">
        <f t="shared" si="9"/>
        <v>表示不可</v>
      </c>
      <c r="AE72" s="383" t="str">
        <f t="shared" si="9"/>
        <v>表示不可</v>
      </c>
      <c r="AF72" s="383" t="str">
        <f t="shared" si="9"/>
        <v>表示不可</v>
      </c>
    </row>
    <row r="73" spans="1:88" ht="15.75" customHeight="1">
      <c r="A73" s="2">
        <v>21</v>
      </c>
      <c r="B73" s="171" t="str">
        <f>IF($C$4="", "",$C$4)</f>
        <v/>
      </c>
      <c r="C73" s="421" t="str">
        <f>IF($C$28=TRUE,(Ⅴ２!B27),"表示不可")</f>
        <v>表示不可</v>
      </c>
      <c r="D73" s="420" t="str">
        <f>IF($C$28=TRUE,(Ⅴ２!C27),"表示不可")</f>
        <v>表示不可</v>
      </c>
      <c r="E73" s="163" t="str">
        <f>IF($C$28=TRUE,(Ⅴ２!D27),"表示不可")</f>
        <v>表示不可</v>
      </c>
      <c r="F73" s="164" t="str">
        <f>IF($C$28=TRUE,(Ⅴ２!E27),"表示不可")</f>
        <v>表示不可</v>
      </c>
      <c r="G73" s="430" t="str">
        <f>IF($C$28=TRUE,(Ⅴ２!G27),"表示不可")</f>
        <v>表示不可</v>
      </c>
      <c r="H73" s="172" t="str">
        <f t="shared" si="4"/>
        <v>表示不可</v>
      </c>
      <c r="I73" s="412" t="str">
        <f>IF(C73="表示不可","",IF(Ⅴ２!C27="","",Ⅴ２!C27))</f>
        <v/>
      </c>
      <c r="J73" s="673" t="str">
        <f>IF($C$28=TRUE,(Ⅴ２!I27),"表示不可")</f>
        <v>表示不可</v>
      </c>
      <c r="K73" s="674" t="str">
        <f>IF($C$28=TRUE,(Ⅴ２!J27),"表示不可")</f>
        <v>表示不可</v>
      </c>
      <c r="L73" s="673" t="str">
        <f>IF($C$28=TRUE,(Ⅴ２!K27),"表示不可")</f>
        <v>表示不可</v>
      </c>
      <c r="M73" s="675" t="str">
        <f>IF($C$28=TRUE,(Ⅴ２!L27),"表示不可")</f>
        <v>表示不可</v>
      </c>
      <c r="N73" s="676" t="str">
        <f>IF($C$28=TRUE,(Ⅴ２!M27),"表示不可")</f>
        <v>表示不可</v>
      </c>
      <c r="O73" s="675" t="str">
        <f>IF($C$28=TRUE,(Ⅴ２!N27),"表示不可")</f>
        <v>表示不可</v>
      </c>
      <c r="AA73" s="383" t="str">
        <f t="shared" si="8"/>
        <v/>
      </c>
      <c r="AB73" s="383" t="str">
        <f t="shared" si="8"/>
        <v>表示不可</v>
      </c>
      <c r="AC73" s="383" t="str">
        <f t="shared" si="6"/>
        <v>表示不可</v>
      </c>
      <c r="AD73" s="383" t="str">
        <f t="shared" si="9"/>
        <v>表示不可</v>
      </c>
      <c r="AE73" s="383" t="str">
        <f t="shared" si="9"/>
        <v>表示不可</v>
      </c>
      <c r="AF73" s="383" t="str">
        <f t="shared" si="9"/>
        <v>表示不可</v>
      </c>
    </row>
    <row r="74" spans="1:88" ht="15.75" customHeight="1">
      <c r="A74" s="2">
        <v>22</v>
      </c>
      <c r="B74" s="171" t="str">
        <f t="shared" ref="B74:B92" si="10">IF($C$4="", "",$C$4)</f>
        <v/>
      </c>
      <c r="C74" s="421" t="str">
        <f>IF($C$28=TRUE,(Ⅴ２!B28),"表示不可")</f>
        <v>表示不可</v>
      </c>
      <c r="D74" s="420" t="str">
        <f>IF($C$28=TRUE,(Ⅴ２!C28),"表示不可")</f>
        <v>表示不可</v>
      </c>
      <c r="E74" s="151" t="str">
        <f>IF($C$28=TRUE,(Ⅴ２!D28),"表示不可")</f>
        <v>表示不可</v>
      </c>
      <c r="F74" s="155" t="str">
        <f>IF($C$28=TRUE,(Ⅴ２!E28),"表示不可")</f>
        <v>表示不可</v>
      </c>
      <c r="G74" s="428" t="str">
        <f>IF($C$28=TRUE,(Ⅴ２!G28),"表示不可")</f>
        <v>表示不可</v>
      </c>
      <c r="H74" s="172" t="str">
        <f t="shared" si="4"/>
        <v>表示不可</v>
      </c>
      <c r="I74" s="412" t="str">
        <f>IF(C74="表示不可","",IF(Ⅴ２!C28="","",Ⅴ２!C28))</f>
        <v/>
      </c>
      <c r="J74" s="673" t="str">
        <f>IF($C$28=TRUE,(Ⅴ２!I28),"表示不可")</f>
        <v>表示不可</v>
      </c>
      <c r="K74" s="674" t="str">
        <f>IF($C$28=TRUE,(Ⅴ２!J28),"表示不可")</f>
        <v>表示不可</v>
      </c>
      <c r="L74" s="673" t="str">
        <f>IF($C$28=TRUE,(Ⅴ２!K28),"表示不可")</f>
        <v>表示不可</v>
      </c>
      <c r="M74" s="675" t="str">
        <f>IF($C$28=TRUE,(Ⅴ２!L28),"表示不可")</f>
        <v>表示不可</v>
      </c>
      <c r="N74" s="676" t="str">
        <f>IF($C$28=TRUE,(Ⅴ２!M28),"表示不可")</f>
        <v>表示不可</v>
      </c>
      <c r="O74" s="675" t="str">
        <f>IF($C$28=TRUE,(Ⅴ２!N28),"表示不可")</f>
        <v>表示不可</v>
      </c>
      <c r="AA74" s="383" t="str">
        <f t="shared" si="8"/>
        <v/>
      </c>
      <c r="AB74" s="383" t="str">
        <f t="shared" si="8"/>
        <v>表示不可</v>
      </c>
      <c r="AC74" s="383" t="str">
        <f t="shared" si="6"/>
        <v>表示不可</v>
      </c>
      <c r="AD74" s="383" t="str">
        <f t="shared" si="9"/>
        <v>表示不可</v>
      </c>
      <c r="AE74" s="383" t="str">
        <f t="shared" si="9"/>
        <v>表示不可</v>
      </c>
      <c r="AF74" s="383" t="str">
        <f t="shared" si="9"/>
        <v>表示不可</v>
      </c>
    </row>
    <row r="75" spans="1:88" s="173" customFormat="1" ht="15.75" customHeight="1">
      <c r="A75" s="2">
        <v>23</v>
      </c>
      <c r="B75" s="171" t="str">
        <f t="shared" si="10"/>
        <v/>
      </c>
      <c r="C75" s="421" t="str">
        <f>IF($C$28=TRUE,(Ⅴ２!B29),"表示不可")</f>
        <v>表示不可</v>
      </c>
      <c r="D75" s="420" t="str">
        <f>IF($C$28=TRUE,(Ⅴ２!C29),"表示不可")</f>
        <v>表示不可</v>
      </c>
      <c r="E75" s="151" t="str">
        <f>IF($C$28=TRUE,(Ⅴ２!D29),"表示不可")</f>
        <v>表示不可</v>
      </c>
      <c r="F75" s="155" t="str">
        <f>IF($C$28=TRUE,(Ⅴ２!E29),"表示不可")</f>
        <v>表示不可</v>
      </c>
      <c r="G75" s="428" t="str">
        <f>IF($C$28=TRUE,(Ⅴ２!G29),"表示不可")</f>
        <v>表示不可</v>
      </c>
      <c r="H75" s="172" t="str">
        <f t="shared" si="4"/>
        <v>表示不可</v>
      </c>
      <c r="I75" s="412" t="str">
        <f>IF(C75="表示不可","",IF(Ⅴ２!C29="","",Ⅴ２!C29))</f>
        <v/>
      </c>
      <c r="J75" s="673" t="str">
        <f>IF($C$28=TRUE,(Ⅴ２!I29),"表示不可")</f>
        <v>表示不可</v>
      </c>
      <c r="K75" s="674" t="str">
        <f>IF($C$28=TRUE,(Ⅴ２!J29),"表示不可")</f>
        <v>表示不可</v>
      </c>
      <c r="L75" s="673" t="str">
        <f>IF($C$28=TRUE,(Ⅴ２!K29),"表示不可")</f>
        <v>表示不可</v>
      </c>
      <c r="M75" s="675" t="str">
        <f>IF($C$28=TRUE,(Ⅴ２!L29),"表示不可")</f>
        <v>表示不可</v>
      </c>
      <c r="N75" s="676" t="str">
        <f>IF($C$28=TRUE,(Ⅴ２!M29),"表示不可")</f>
        <v>表示不可</v>
      </c>
      <c r="O75" s="675" t="str">
        <f>IF($C$28=TRUE,(Ⅴ２!N29),"表示不可")</f>
        <v>表示不可</v>
      </c>
      <c r="P75" s="4"/>
      <c r="Q75" s="4"/>
      <c r="R75" s="4"/>
      <c r="S75" s="4"/>
      <c r="T75" s="4"/>
      <c r="U75" s="4"/>
      <c r="V75" s="4"/>
      <c r="W75" s="4"/>
      <c r="X75" s="4"/>
      <c r="Y75" s="4"/>
      <c r="Z75" s="2"/>
      <c r="AA75" s="383" t="str">
        <f t="shared" si="8"/>
        <v/>
      </c>
      <c r="AB75" s="383" t="str">
        <f t="shared" si="8"/>
        <v>表示不可</v>
      </c>
      <c r="AC75" s="383" t="str">
        <f t="shared" si="6"/>
        <v>表示不可</v>
      </c>
      <c r="AD75" s="383" t="str">
        <f t="shared" si="9"/>
        <v>表示不可</v>
      </c>
      <c r="AE75" s="383" t="str">
        <f t="shared" si="9"/>
        <v>表示不可</v>
      </c>
      <c r="AF75" s="383" t="str">
        <f t="shared" si="9"/>
        <v>表示不可</v>
      </c>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row>
    <row r="76" spans="1:88" ht="15.75" customHeight="1">
      <c r="A76" s="2">
        <v>24</v>
      </c>
      <c r="B76" s="171" t="str">
        <f t="shared" si="10"/>
        <v/>
      </c>
      <c r="C76" s="421" t="str">
        <f>IF($C$28=TRUE,(Ⅴ２!B30),"表示不可")</f>
        <v>表示不可</v>
      </c>
      <c r="D76" s="420" t="str">
        <f>IF($C$28=TRUE,(Ⅴ２!C30),"表示不可")</f>
        <v>表示不可</v>
      </c>
      <c r="E76" s="151" t="str">
        <f>IF($C$28=TRUE,(Ⅴ２!D30),"表示不可")</f>
        <v>表示不可</v>
      </c>
      <c r="F76" s="155" t="str">
        <f>IF($C$28=TRUE,(Ⅴ２!E30),"表示不可")</f>
        <v>表示不可</v>
      </c>
      <c r="G76" s="428" t="str">
        <f>IF($C$28=TRUE,(Ⅴ２!G30),"表示不可")</f>
        <v>表示不可</v>
      </c>
      <c r="H76" s="172" t="str">
        <f t="shared" si="4"/>
        <v>表示不可</v>
      </c>
      <c r="I76" s="412" t="str">
        <f>IF(C76="表示不可","",IF(Ⅴ２!C30="","",Ⅴ２!C30))</f>
        <v/>
      </c>
      <c r="J76" s="673" t="str">
        <f>IF($C$28=TRUE,(Ⅴ２!I30),"表示不可")</f>
        <v>表示不可</v>
      </c>
      <c r="K76" s="674" t="str">
        <f>IF($C$28=TRUE,(Ⅴ２!J30),"表示不可")</f>
        <v>表示不可</v>
      </c>
      <c r="L76" s="673" t="str">
        <f>IF($C$28=TRUE,(Ⅴ２!K30),"表示不可")</f>
        <v>表示不可</v>
      </c>
      <c r="M76" s="675" t="str">
        <f>IF($C$28=TRUE,(Ⅴ２!L30),"表示不可")</f>
        <v>表示不可</v>
      </c>
      <c r="N76" s="676" t="str">
        <f>IF($C$28=TRUE,(Ⅴ２!M30),"表示不可")</f>
        <v>表示不可</v>
      </c>
      <c r="O76" s="675" t="str">
        <f>IF($C$28=TRUE,(Ⅴ２!N30),"表示不可")</f>
        <v>表示不可</v>
      </c>
      <c r="AA76" s="383" t="str">
        <f t="shared" si="8"/>
        <v/>
      </c>
      <c r="AB76" s="383" t="str">
        <f t="shared" si="8"/>
        <v>表示不可</v>
      </c>
      <c r="AC76" s="383" t="str">
        <f t="shared" si="6"/>
        <v>表示不可</v>
      </c>
      <c r="AD76" s="383" t="str">
        <f t="shared" si="9"/>
        <v>表示不可</v>
      </c>
      <c r="AE76" s="383" t="str">
        <f t="shared" si="9"/>
        <v>表示不可</v>
      </c>
      <c r="AF76" s="383" t="str">
        <f t="shared" si="9"/>
        <v>表示不可</v>
      </c>
    </row>
    <row r="77" spans="1:88" ht="15.75" customHeight="1" thickBot="1">
      <c r="A77" s="2">
        <v>25</v>
      </c>
      <c r="B77" s="174" t="str">
        <f t="shared" si="10"/>
        <v/>
      </c>
      <c r="C77" s="422" t="str">
        <f>IF($C$28=TRUE,(Ⅴ２!B31),"表示不可")</f>
        <v>表示不可</v>
      </c>
      <c r="D77" s="423" t="str">
        <f>IF($C$28=TRUE,(Ⅴ２!C31),"表示不可")</f>
        <v>表示不可</v>
      </c>
      <c r="E77" s="158" t="str">
        <f>IF($C$28=TRUE,(Ⅴ２!D31),"表示不可")</f>
        <v>表示不可</v>
      </c>
      <c r="F77" s="159" t="str">
        <f>IF($C$28=TRUE,(Ⅴ２!E31),"表示不可")</f>
        <v>表示不可</v>
      </c>
      <c r="G77" s="429" t="str">
        <f>IF($C$28=TRUE,(Ⅴ２!G31),"表示不可")</f>
        <v>表示不可</v>
      </c>
      <c r="H77" s="175" t="str">
        <f t="shared" si="4"/>
        <v>表示不可</v>
      </c>
      <c r="I77" s="412" t="str">
        <f>IF(C77="表示不可","",IF(Ⅴ２!C31="","",Ⅴ２!C31))</f>
        <v/>
      </c>
      <c r="J77" s="673" t="str">
        <f>IF($C$28=TRUE,(Ⅴ２!I31),"表示不可")</f>
        <v>表示不可</v>
      </c>
      <c r="K77" s="674" t="str">
        <f>IF($C$28=TRUE,(Ⅴ２!J31),"表示不可")</f>
        <v>表示不可</v>
      </c>
      <c r="L77" s="673" t="str">
        <f>IF($C$28=TRUE,(Ⅴ２!K31),"表示不可")</f>
        <v>表示不可</v>
      </c>
      <c r="M77" s="675" t="str">
        <f>IF($C$28=TRUE,(Ⅴ２!L31),"表示不可")</f>
        <v>表示不可</v>
      </c>
      <c r="N77" s="676" t="str">
        <f>IF($C$28=TRUE,(Ⅴ２!M31),"表示不可")</f>
        <v>表示不可</v>
      </c>
      <c r="O77" s="675" t="str">
        <f>IF($C$28=TRUE,(Ⅴ２!N31),"表示不可")</f>
        <v>表示不可</v>
      </c>
      <c r="AA77" s="383" t="str">
        <f t="shared" si="8"/>
        <v/>
      </c>
      <c r="AB77" s="383" t="str">
        <f t="shared" si="8"/>
        <v>表示不可</v>
      </c>
      <c r="AC77" s="383" t="str">
        <f t="shared" si="6"/>
        <v>表示不可</v>
      </c>
      <c r="AD77" s="383" t="str">
        <f t="shared" si="9"/>
        <v>表示不可</v>
      </c>
      <c r="AE77" s="383" t="str">
        <f t="shared" si="9"/>
        <v>表示不可</v>
      </c>
      <c r="AF77" s="383" t="str">
        <f t="shared" si="9"/>
        <v>表示不可</v>
      </c>
    </row>
    <row r="78" spans="1:88" s="8" customFormat="1" ht="15.75" customHeight="1">
      <c r="A78" s="2">
        <v>26</v>
      </c>
      <c r="B78" s="176" t="str">
        <f t="shared" si="10"/>
        <v/>
      </c>
      <c r="C78" s="424" t="str">
        <f>IF($C$28=TRUE,(Ⅴ２!B32),"表示不可")</f>
        <v>表示不可</v>
      </c>
      <c r="D78" s="425" t="str">
        <f>IF($C$28=TRUE,(Ⅴ２!C32),"表示不可")</f>
        <v>表示不可</v>
      </c>
      <c r="E78" s="163" t="str">
        <f>IF($C$28=TRUE,(Ⅴ２!D32),"表示不可")</f>
        <v>表示不可</v>
      </c>
      <c r="F78" s="164" t="str">
        <f>IF($C$28=TRUE,(Ⅴ２!E32),"表示不可")</f>
        <v>表示不可</v>
      </c>
      <c r="G78" s="430" t="str">
        <f>IF($C$28=TRUE,(Ⅴ２!G32),"表示不可")</f>
        <v>表示不可</v>
      </c>
      <c r="H78" s="177" t="str">
        <f t="shared" si="4"/>
        <v>表示不可</v>
      </c>
      <c r="I78" s="412" t="str">
        <f>IF(C78="表示不可","",IF(Ⅴ２!C32="","",Ⅴ２!C32))</f>
        <v/>
      </c>
      <c r="J78" s="673" t="str">
        <f>IF($C$28=TRUE,(Ⅴ２!I32),"表示不可")</f>
        <v>表示不可</v>
      </c>
      <c r="K78" s="674" t="str">
        <f>IF($C$28=TRUE,(Ⅴ２!J32),"表示不可")</f>
        <v>表示不可</v>
      </c>
      <c r="L78" s="673" t="str">
        <f>IF($C$28=TRUE,(Ⅴ２!K32),"表示不可")</f>
        <v>表示不可</v>
      </c>
      <c r="M78" s="675" t="str">
        <f>IF($C$28=TRUE,(Ⅴ２!L32),"表示不可")</f>
        <v>表示不可</v>
      </c>
      <c r="N78" s="676" t="str">
        <f>IF($C$28=TRUE,(Ⅴ２!M32),"表示不可")</f>
        <v>表示不可</v>
      </c>
      <c r="O78" s="675" t="str">
        <f>IF($C$28=TRUE,(Ⅴ２!N32),"表示不可")</f>
        <v>表示不可</v>
      </c>
      <c r="P78" s="4"/>
      <c r="Q78" s="4"/>
      <c r="R78" s="4"/>
      <c r="S78" s="4"/>
      <c r="T78" s="4"/>
      <c r="U78" s="4"/>
      <c r="V78" s="4"/>
      <c r="W78" s="4"/>
      <c r="X78" s="4"/>
      <c r="Y78" s="4"/>
      <c r="Z78" s="2"/>
      <c r="AA78" s="383" t="str">
        <f t="shared" si="8"/>
        <v/>
      </c>
      <c r="AB78" s="383" t="str">
        <f t="shared" si="8"/>
        <v>表示不可</v>
      </c>
      <c r="AC78" s="383" t="str">
        <f t="shared" si="6"/>
        <v>表示不可</v>
      </c>
      <c r="AD78" s="383" t="str">
        <f t="shared" si="9"/>
        <v>表示不可</v>
      </c>
      <c r="AE78" s="383" t="str">
        <f t="shared" si="9"/>
        <v>表示不可</v>
      </c>
      <c r="AF78" s="383" t="str">
        <f t="shared" si="9"/>
        <v>表示不可</v>
      </c>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row>
    <row r="79" spans="1:88" s="8" customFormat="1" ht="15.75" customHeight="1">
      <c r="A79" s="2">
        <v>27</v>
      </c>
      <c r="B79" s="171" t="str">
        <f t="shared" si="10"/>
        <v/>
      </c>
      <c r="C79" s="421" t="str">
        <f>IF($C$28=TRUE,(Ⅴ２!B33),"表示不可")</f>
        <v>表示不可</v>
      </c>
      <c r="D79" s="420" t="str">
        <f>IF($C$28=TRUE,(Ⅴ２!C33),"表示不可")</f>
        <v>表示不可</v>
      </c>
      <c r="E79" s="151" t="str">
        <f>IF($C$28=TRUE,(Ⅴ２!D33),"表示不可")</f>
        <v>表示不可</v>
      </c>
      <c r="F79" s="155" t="str">
        <f>IF($C$28=TRUE,(Ⅴ２!E33),"表示不可")</f>
        <v>表示不可</v>
      </c>
      <c r="G79" s="428" t="str">
        <f>IF($C$28=TRUE,(Ⅴ２!G33),"表示不可")</f>
        <v>表示不可</v>
      </c>
      <c r="H79" s="172" t="str">
        <f t="shared" si="4"/>
        <v>表示不可</v>
      </c>
      <c r="I79" s="412" t="str">
        <f>IF(C79="表示不可","",IF(Ⅴ２!C33="","",Ⅴ２!C33))</f>
        <v/>
      </c>
      <c r="J79" s="673" t="str">
        <f>IF($C$28=TRUE,(Ⅴ２!I33),"表示不可")</f>
        <v>表示不可</v>
      </c>
      <c r="K79" s="674" t="str">
        <f>IF($C$28=TRUE,(Ⅴ２!J33),"表示不可")</f>
        <v>表示不可</v>
      </c>
      <c r="L79" s="673" t="str">
        <f>IF($C$28=TRUE,(Ⅴ２!K33),"表示不可")</f>
        <v>表示不可</v>
      </c>
      <c r="M79" s="675" t="str">
        <f>IF($C$28=TRUE,(Ⅴ２!L33),"表示不可")</f>
        <v>表示不可</v>
      </c>
      <c r="N79" s="676" t="str">
        <f>IF($C$28=TRUE,(Ⅴ２!M33),"表示不可")</f>
        <v>表示不可</v>
      </c>
      <c r="O79" s="675" t="str">
        <f>IF($C$28=TRUE,(Ⅴ２!N33),"表示不可")</f>
        <v>表示不可</v>
      </c>
      <c r="P79" s="4"/>
      <c r="Q79" s="4"/>
      <c r="R79" s="4"/>
      <c r="S79" s="4"/>
      <c r="T79" s="4"/>
      <c r="U79" s="4"/>
      <c r="V79" s="4"/>
      <c r="W79" s="2"/>
      <c r="X79" s="2"/>
      <c r="Y79" s="2"/>
      <c r="Z79" s="2"/>
      <c r="AA79" s="383" t="str">
        <f t="shared" si="8"/>
        <v/>
      </c>
      <c r="AB79" s="383" t="str">
        <f t="shared" si="8"/>
        <v>表示不可</v>
      </c>
      <c r="AC79" s="383" t="str">
        <f t="shared" si="6"/>
        <v>表示不可</v>
      </c>
      <c r="AD79" s="383" t="str">
        <f t="shared" si="9"/>
        <v>表示不可</v>
      </c>
      <c r="AE79" s="383" t="str">
        <f t="shared" si="9"/>
        <v>表示不可</v>
      </c>
      <c r="AF79" s="383" t="str">
        <f t="shared" si="9"/>
        <v>表示不可</v>
      </c>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row>
    <row r="80" spans="1:88" s="8" customFormat="1" ht="15.75" customHeight="1">
      <c r="A80" s="2">
        <v>28</v>
      </c>
      <c r="B80" s="171" t="str">
        <f t="shared" si="10"/>
        <v/>
      </c>
      <c r="C80" s="421" t="str">
        <f>IF($C$28=TRUE,(Ⅴ２!B34),"表示不可")</f>
        <v>表示不可</v>
      </c>
      <c r="D80" s="420" t="str">
        <f>IF($C$28=TRUE,(Ⅴ２!C34),"表示不可")</f>
        <v>表示不可</v>
      </c>
      <c r="E80" s="151" t="str">
        <f>IF($C$28=TRUE,(Ⅴ２!D34),"表示不可")</f>
        <v>表示不可</v>
      </c>
      <c r="F80" s="155" t="str">
        <f>IF($C$28=TRUE,(Ⅴ２!E34),"表示不可")</f>
        <v>表示不可</v>
      </c>
      <c r="G80" s="428" t="str">
        <f>IF($C$28=TRUE,(Ⅴ２!G34),"表示不可")</f>
        <v>表示不可</v>
      </c>
      <c r="H80" s="172" t="str">
        <f t="shared" si="4"/>
        <v>表示不可</v>
      </c>
      <c r="I80" s="412" t="str">
        <f>IF(C80="表示不可","",IF(Ⅴ２!C34="","",Ⅴ２!C34))</f>
        <v/>
      </c>
      <c r="J80" s="673" t="str">
        <f>IF($C$28=TRUE,(Ⅴ２!I34),"表示不可")</f>
        <v>表示不可</v>
      </c>
      <c r="K80" s="674" t="str">
        <f>IF($C$28=TRUE,(Ⅴ２!J34),"表示不可")</f>
        <v>表示不可</v>
      </c>
      <c r="L80" s="673" t="str">
        <f>IF($C$28=TRUE,(Ⅴ２!K34),"表示不可")</f>
        <v>表示不可</v>
      </c>
      <c r="M80" s="675" t="str">
        <f>IF($C$28=TRUE,(Ⅴ２!L34),"表示不可")</f>
        <v>表示不可</v>
      </c>
      <c r="N80" s="676" t="str">
        <f>IF($C$28=TRUE,(Ⅴ２!M34),"表示不可")</f>
        <v>表示不可</v>
      </c>
      <c r="O80" s="675" t="str">
        <f>IF($C$28=TRUE,(Ⅴ２!N34),"表示不可")</f>
        <v>表示不可</v>
      </c>
      <c r="P80" s="4"/>
      <c r="Q80" s="4"/>
      <c r="R80" s="4"/>
      <c r="S80" s="4"/>
      <c r="T80" s="4"/>
      <c r="U80" s="4"/>
      <c r="V80" s="4"/>
      <c r="W80" s="2"/>
      <c r="X80" s="2"/>
      <c r="Y80" s="2"/>
      <c r="Z80" s="2"/>
      <c r="AA80" s="383" t="str">
        <f t="shared" si="8"/>
        <v/>
      </c>
      <c r="AB80" s="383" t="str">
        <f t="shared" si="8"/>
        <v>表示不可</v>
      </c>
      <c r="AC80" s="383" t="str">
        <f t="shared" si="6"/>
        <v>表示不可</v>
      </c>
      <c r="AD80" s="383" t="str">
        <f t="shared" si="9"/>
        <v>表示不可</v>
      </c>
      <c r="AE80" s="383" t="str">
        <f t="shared" si="9"/>
        <v>表示不可</v>
      </c>
      <c r="AF80" s="383" t="str">
        <f t="shared" si="9"/>
        <v>表示不可</v>
      </c>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row>
    <row r="81" spans="1:88" s="8" customFormat="1" ht="15.75" customHeight="1">
      <c r="A81" s="2">
        <v>29</v>
      </c>
      <c r="B81" s="171" t="str">
        <f t="shared" si="10"/>
        <v/>
      </c>
      <c r="C81" s="421" t="str">
        <f>IF($C$28=TRUE,(Ⅴ２!B35),"表示不可")</f>
        <v>表示不可</v>
      </c>
      <c r="D81" s="420" t="str">
        <f>IF($C$28=TRUE,(Ⅴ２!C35),"表示不可")</f>
        <v>表示不可</v>
      </c>
      <c r="E81" s="151" t="str">
        <f>IF($C$28=TRUE,(Ⅴ２!D35),"表示不可")</f>
        <v>表示不可</v>
      </c>
      <c r="F81" s="155" t="str">
        <f>IF($C$28=TRUE,(Ⅴ２!E35),"表示不可")</f>
        <v>表示不可</v>
      </c>
      <c r="G81" s="428" t="str">
        <f>IF($C$28=TRUE,(Ⅴ２!G35),"表示不可")</f>
        <v>表示不可</v>
      </c>
      <c r="H81" s="172" t="str">
        <f t="shared" si="4"/>
        <v>表示不可</v>
      </c>
      <c r="I81" s="412" t="str">
        <f>IF(C81="表示不可","",IF(Ⅴ２!C35="","",Ⅴ２!C35))</f>
        <v/>
      </c>
      <c r="J81" s="673" t="str">
        <f>IF($C$28=TRUE,(Ⅴ２!I35),"表示不可")</f>
        <v>表示不可</v>
      </c>
      <c r="K81" s="674" t="str">
        <f>IF($C$28=TRUE,(Ⅴ２!J35),"表示不可")</f>
        <v>表示不可</v>
      </c>
      <c r="L81" s="673" t="str">
        <f>IF($C$28=TRUE,(Ⅴ２!K35),"表示不可")</f>
        <v>表示不可</v>
      </c>
      <c r="M81" s="675" t="str">
        <f>IF($C$28=TRUE,(Ⅴ２!L35),"表示不可")</f>
        <v>表示不可</v>
      </c>
      <c r="N81" s="676" t="str">
        <f>IF($C$28=TRUE,(Ⅴ２!M35),"表示不可")</f>
        <v>表示不可</v>
      </c>
      <c r="O81" s="675" t="str">
        <f>IF($C$28=TRUE,(Ⅴ２!N35),"表示不可")</f>
        <v>表示不可</v>
      </c>
      <c r="P81" s="4"/>
      <c r="Q81" s="4"/>
      <c r="R81" s="4"/>
      <c r="S81" s="4"/>
      <c r="T81" s="4"/>
      <c r="U81" s="4"/>
      <c r="V81" s="4"/>
      <c r="W81" s="2"/>
      <c r="X81" s="2"/>
      <c r="Y81" s="2"/>
      <c r="Z81" s="2"/>
      <c r="AA81" s="383" t="str">
        <f t="shared" si="8"/>
        <v/>
      </c>
      <c r="AB81" s="383" t="str">
        <f t="shared" si="8"/>
        <v>表示不可</v>
      </c>
      <c r="AC81" s="383" t="str">
        <f t="shared" si="6"/>
        <v>表示不可</v>
      </c>
      <c r="AD81" s="383" t="str">
        <f t="shared" si="9"/>
        <v>表示不可</v>
      </c>
      <c r="AE81" s="383" t="str">
        <f t="shared" si="9"/>
        <v>表示不可</v>
      </c>
      <c r="AF81" s="383" t="str">
        <f t="shared" si="9"/>
        <v>表示不可</v>
      </c>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row>
    <row r="82" spans="1:88" s="8" customFormat="1" ht="15.75" customHeight="1" thickBot="1">
      <c r="A82" s="2">
        <v>30</v>
      </c>
      <c r="B82" s="178" t="str">
        <f t="shared" si="10"/>
        <v/>
      </c>
      <c r="C82" s="426" t="str">
        <f>IF($C$28=TRUE,(Ⅴ２!B36),"表示不可")</f>
        <v>表示不可</v>
      </c>
      <c r="D82" s="427" t="str">
        <f>IF($C$28=TRUE,(Ⅴ２!C36),"表示不可")</f>
        <v>表示不可</v>
      </c>
      <c r="E82" s="168" t="str">
        <f>IF($C$28=TRUE,(Ⅴ２!D36),"表示不可")</f>
        <v>表示不可</v>
      </c>
      <c r="F82" s="169" t="str">
        <f>IF($C$28=TRUE,(Ⅴ２!E36),"表示不可")</f>
        <v>表示不可</v>
      </c>
      <c r="G82" s="431" t="str">
        <f>IF($C$28=TRUE,(Ⅴ２!G36),"表示不可")</f>
        <v>表示不可</v>
      </c>
      <c r="H82" s="179" t="str">
        <f t="shared" si="4"/>
        <v>表示不可</v>
      </c>
      <c r="I82" s="412" t="str">
        <f>IF(C82="表示不可","",IF(Ⅴ２!C36="","",Ⅴ２!C36))</f>
        <v/>
      </c>
      <c r="J82" s="673" t="str">
        <f>IF($C$28=TRUE,(Ⅴ２!I36),"表示不可")</f>
        <v>表示不可</v>
      </c>
      <c r="K82" s="674" t="str">
        <f>IF($C$28=TRUE,(Ⅴ２!J36),"表示不可")</f>
        <v>表示不可</v>
      </c>
      <c r="L82" s="673" t="str">
        <f>IF($C$28=TRUE,(Ⅴ２!K36),"表示不可")</f>
        <v>表示不可</v>
      </c>
      <c r="M82" s="675" t="str">
        <f>IF($C$28=TRUE,(Ⅴ２!L36),"表示不可")</f>
        <v>表示不可</v>
      </c>
      <c r="N82" s="676" t="str">
        <f>IF($C$28=TRUE,(Ⅴ２!M36),"表示不可")</f>
        <v>表示不可</v>
      </c>
      <c r="O82" s="675" t="str">
        <f>IF($C$28=TRUE,(Ⅴ２!N36),"表示不可")</f>
        <v>表示不可</v>
      </c>
      <c r="P82" s="4"/>
      <c r="Q82" s="4"/>
      <c r="R82" s="4"/>
      <c r="S82" s="4"/>
      <c r="T82" s="4"/>
      <c r="U82" s="4"/>
      <c r="V82" s="4"/>
      <c r="W82" s="2"/>
      <c r="X82" s="2"/>
      <c r="Y82" s="2"/>
      <c r="Z82" s="2"/>
      <c r="AA82" s="383" t="str">
        <f t="shared" si="8"/>
        <v/>
      </c>
      <c r="AB82" s="383" t="str">
        <f t="shared" si="8"/>
        <v>表示不可</v>
      </c>
      <c r="AC82" s="383" t="str">
        <f t="shared" si="6"/>
        <v>表示不可</v>
      </c>
      <c r="AD82" s="383" t="str">
        <f t="shared" si="9"/>
        <v>表示不可</v>
      </c>
      <c r="AE82" s="383" t="str">
        <f t="shared" si="9"/>
        <v>表示不可</v>
      </c>
      <c r="AF82" s="383" t="str">
        <f t="shared" si="9"/>
        <v>表示不可</v>
      </c>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row>
    <row r="83" spans="1:88" s="8" customFormat="1" ht="15.75" customHeight="1">
      <c r="A83" s="2">
        <v>31</v>
      </c>
      <c r="B83" s="171" t="str">
        <f t="shared" si="10"/>
        <v/>
      </c>
      <c r="C83" s="421" t="str">
        <f>IF($C$28=TRUE,(Ⅴ２!B37),"表示不可")</f>
        <v>表示不可</v>
      </c>
      <c r="D83" s="420" t="str">
        <f>IF($C$28=TRUE,(Ⅴ２!C37),"表示不可")</f>
        <v>表示不可</v>
      </c>
      <c r="E83" s="151" t="str">
        <f>IF($C$28=TRUE,(Ⅴ２!D37),"表示不可")</f>
        <v>表示不可</v>
      </c>
      <c r="F83" s="152" t="str">
        <f>IF($C$28=TRUE,(Ⅴ２!E37),"表示不可")</f>
        <v>表示不可</v>
      </c>
      <c r="G83" s="428" t="str">
        <f>IF($C$28=TRUE,(Ⅴ２!G37),"表示不可")</f>
        <v>表示不可</v>
      </c>
      <c r="H83" s="172" t="str">
        <f t="shared" si="4"/>
        <v>表示不可</v>
      </c>
      <c r="I83" s="412" t="str">
        <f>IF(C83="表示不可","",IF(Ⅴ２!C37="","",Ⅴ２!C37))</f>
        <v/>
      </c>
      <c r="J83" s="673" t="str">
        <f>IF($C$28=TRUE,(Ⅴ２!I37),"表示不可")</f>
        <v>表示不可</v>
      </c>
      <c r="K83" s="674" t="str">
        <f>IF($C$28=TRUE,(Ⅴ２!J37),"表示不可")</f>
        <v>表示不可</v>
      </c>
      <c r="L83" s="673" t="str">
        <f>IF($C$28=TRUE,(Ⅴ２!K37),"表示不可")</f>
        <v>表示不可</v>
      </c>
      <c r="M83" s="675" t="str">
        <f>IF($C$28=TRUE,(Ⅴ２!L37),"表示不可")</f>
        <v>表示不可</v>
      </c>
      <c r="N83" s="676" t="str">
        <f>IF($C$28=TRUE,(Ⅴ２!M37),"表示不可")</f>
        <v>表示不可</v>
      </c>
      <c r="O83" s="675" t="str">
        <f>IF($C$28=TRUE,(Ⅴ２!N37),"表示不可")</f>
        <v>表示不可</v>
      </c>
      <c r="P83" s="4"/>
      <c r="Q83" s="4"/>
      <c r="R83" s="4"/>
      <c r="S83" s="4"/>
      <c r="T83" s="4"/>
      <c r="U83" s="4"/>
      <c r="V83" s="4"/>
      <c r="W83" s="2"/>
      <c r="X83" s="2"/>
      <c r="Y83" s="2"/>
      <c r="Z83" s="2"/>
      <c r="AA83" s="383" t="str">
        <f t="shared" si="8"/>
        <v/>
      </c>
      <c r="AB83" s="383" t="str">
        <f t="shared" si="8"/>
        <v>表示不可</v>
      </c>
      <c r="AC83" s="383" t="str">
        <f t="shared" si="6"/>
        <v>表示不可</v>
      </c>
      <c r="AD83" s="383" t="str">
        <f t="shared" si="9"/>
        <v>表示不可</v>
      </c>
      <c r="AE83" s="383" t="str">
        <f t="shared" si="9"/>
        <v>表示不可</v>
      </c>
      <c r="AF83" s="383" t="str">
        <f t="shared" si="9"/>
        <v>表示不可</v>
      </c>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row>
    <row r="84" spans="1:88" s="8" customFormat="1" ht="15.75" customHeight="1">
      <c r="A84" s="2">
        <v>32</v>
      </c>
      <c r="B84" s="171" t="str">
        <f t="shared" si="10"/>
        <v/>
      </c>
      <c r="C84" s="421" t="str">
        <f>IF($C$28=TRUE,(Ⅴ２!B38),"表示不可")</f>
        <v>表示不可</v>
      </c>
      <c r="D84" s="420" t="str">
        <f>IF($C$28=TRUE,(Ⅴ２!C38),"表示不可")</f>
        <v>表示不可</v>
      </c>
      <c r="E84" s="151" t="str">
        <f>IF($C$28=TRUE,(Ⅴ２!D38),"表示不可")</f>
        <v>表示不可</v>
      </c>
      <c r="F84" s="155" t="str">
        <f>IF($C$28=TRUE,(Ⅴ２!E38),"表示不可")</f>
        <v>表示不可</v>
      </c>
      <c r="G84" s="428" t="str">
        <f>IF($C$28=TRUE,(Ⅴ２!G38),"表示不可")</f>
        <v>表示不可</v>
      </c>
      <c r="H84" s="172" t="str">
        <f t="shared" si="4"/>
        <v>表示不可</v>
      </c>
      <c r="I84" s="412" t="str">
        <f>IF(C84="表示不可","",IF(Ⅴ２!C38="","",Ⅴ２!C38))</f>
        <v/>
      </c>
      <c r="J84" s="673" t="str">
        <f>IF($C$28=TRUE,(Ⅴ２!I38),"表示不可")</f>
        <v>表示不可</v>
      </c>
      <c r="K84" s="674" t="str">
        <f>IF($C$28=TRUE,(Ⅴ２!J38),"表示不可")</f>
        <v>表示不可</v>
      </c>
      <c r="L84" s="673" t="str">
        <f>IF($C$28=TRUE,(Ⅴ２!K38),"表示不可")</f>
        <v>表示不可</v>
      </c>
      <c r="M84" s="675" t="str">
        <f>IF($C$28=TRUE,(Ⅴ２!L38),"表示不可")</f>
        <v>表示不可</v>
      </c>
      <c r="N84" s="676" t="str">
        <f>IF($C$28=TRUE,(Ⅴ２!M38),"表示不可")</f>
        <v>表示不可</v>
      </c>
      <c r="O84" s="675" t="str">
        <f>IF($C$28=TRUE,(Ⅴ２!N38),"表示不可")</f>
        <v>表示不可</v>
      </c>
      <c r="P84" s="4"/>
      <c r="Q84" s="4"/>
      <c r="R84" s="4"/>
      <c r="S84" s="4"/>
      <c r="T84" s="4"/>
      <c r="U84" s="4"/>
      <c r="V84" s="4"/>
      <c r="W84" s="2"/>
      <c r="X84" s="2"/>
      <c r="Y84" s="2"/>
      <c r="Z84" s="2"/>
      <c r="AA84" s="383" t="str">
        <f t="shared" si="8"/>
        <v/>
      </c>
      <c r="AB84" s="383" t="str">
        <f t="shared" si="8"/>
        <v>表示不可</v>
      </c>
      <c r="AC84" s="383" t="str">
        <f t="shared" si="6"/>
        <v>表示不可</v>
      </c>
      <c r="AD84" s="383" t="str">
        <f t="shared" si="9"/>
        <v>表示不可</v>
      </c>
      <c r="AE84" s="383" t="str">
        <f t="shared" si="9"/>
        <v>表示不可</v>
      </c>
      <c r="AF84" s="383" t="str">
        <f t="shared" si="9"/>
        <v>表示不可</v>
      </c>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row>
    <row r="85" spans="1:88" ht="15.75" customHeight="1">
      <c r="A85" s="2">
        <v>33</v>
      </c>
      <c r="B85" s="171" t="str">
        <f t="shared" si="10"/>
        <v/>
      </c>
      <c r="C85" s="421" t="str">
        <f>IF($C$28=TRUE,(Ⅴ２!B39),"表示不可")</f>
        <v>表示不可</v>
      </c>
      <c r="D85" s="420" t="str">
        <f>IF($C$28=TRUE,(Ⅴ２!C39),"表示不可")</f>
        <v>表示不可</v>
      </c>
      <c r="E85" s="151" t="str">
        <f>IF($C$28=TRUE,(Ⅴ２!D39),"表示不可")</f>
        <v>表示不可</v>
      </c>
      <c r="F85" s="155" t="str">
        <f>IF($C$28=TRUE,(Ⅴ２!E39),"表示不可")</f>
        <v>表示不可</v>
      </c>
      <c r="G85" s="428" t="str">
        <f>IF($C$28=TRUE,(Ⅴ２!G39),"表示不可")</f>
        <v>表示不可</v>
      </c>
      <c r="H85" s="172" t="str">
        <f t="shared" si="4"/>
        <v>表示不可</v>
      </c>
      <c r="I85" s="412" t="str">
        <f>IF(C85="表示不可","",IF(Ⅴ２!C39="","",Ⅴ２!C39))</f>
        <v/>
      </c>
      <c r="J85" s="673" t="str">
        <f>IF($C$28=TRUE,(Ⅴ２!I39),"表示不可")</f>
        <v>表示不可</v>
      </c>
      <c r="K85" s="674" t="str">
        <f>IF($C$28=TRUE,(Ⅴ２!J39),"表示不可")</f>
        <v>表示不可</v>
      </c>
      <c r="L85" s="673" t="str">
        <f>IF($C$28=TRUE,(Ⅴ２!K39),"表示不可")</f>
        <v>表示不可</v>
      </c>
      <c r="M85" s="675" t="str">
        <f>IF($C$28=TRUE,(Ⅴ２!L39),"表示不可")</f>
        <v>表示不可</v>
      </c>
      <c r="N85" s="676" t="str">
        <f>IF($C$28=TRUE,(Ⅴ２!M39),"表示不可")</f>
        <v>表示不可</v>
      </c>
      <c r="O85" s="675" t="str">
        <f>IF($C$28=TRUE,(Ⅴ２!N39),"表示不可")</f>
        <v>表示不可</v>
      </c>
      <c r="W85" s="2"/>
      <c r="X85" s="2"/>
      <c r="Y85" s="2"/>
      <c r="AA85" s="383" t="str">
        <f t="shared" si="8"/>
        <v/>
      </c>
      <c r="AB85" s="383" t="str">
        <f t="shared" si="8"/>
        <v>表示不可</v>
      </c>
      <c r="AC85" s="383" t="str">
        <f t="shared" si="6"/>
        <v>表示不可</v>
      </c>
      <c r="AD85" s="383" t="str">
        <f t="shared" si="9"/>
        <v>表示不可</v>
      </c>
      <c r="AE85" s="383" t="str">
        <f t="shared" si="9"/>
        <v>表示不可</v>
      </c>
      <c r="AF85" s="383" t="str">
        <f t="shared" si="9"/>
        <v>表示不可</v>
      </c>
    </row>
    <row r="86" spans="1:88" ht="15.75" customHeight="1">
      <c r="A86" s="2">
        <v>34</v>
      </c>
      <c r="B86" s="171" t="str">
        <f t="shared" si="10"/>
        <v/>
      </c>
      <c r="C86" s="421" t="str">
        <f>IF($C$28=TRUE,(Ⅴ２!B40),"表示不可")</f>
        <v>表示不可</v>
      </c>
      <c r="D86" s="420" t="str">
        <f>IF($C$28=TRUE,(Ⅴ２!C40),"表示不可")</f>
        <v>表示不可</v>
      </c>
      <c r="E86" s="151" t="str">
        <f>IF($C$28=TRUE,(Ⅴ２!D40),"表示不可")</f>
        <v>表示不可</v>
      </c>
      <c r="F86" s="155" t="str">
        <f>IF($C$28=TRUE,(Ⅴ２!E40),"表示不可")</f>
        <v>表示不可</v>
      </c>
      <c r="G86" s="428" t="str">
        <f>IF($C$28=TRUE,(Ⅴ２!G40),"表示不可")</f>
        <v>表示不可</v>
      </c>
      <c r="H86" s="172" t="str">
        <f t="shared" si="4"/>
        <v>表示不可</v>
      </c>
      <c r="I86" s="412" t="str">
        <f>IF(C86="表示不可","",IF(Ⅴ２!C40="","",Ⅴ２!C40))</f>
        <v/>
      </c>
      <c r="J86" s="673" t="str">
        <f>IF($C$28=TRUE,(Ⅴ２!I40),"表示不可")</f>
        <v>表示不可</v>
      </c>
      <c r="K86" s="674" t="str">
        <f>IF($C$28=TRUE,(Ⅴ２!J40),"表示不可")</f>
        <v>表示不可</v>
      </c>
      <c r="L86" s="673" t="str">
        <f>IF($C$28=TRUE,(Ⅴ２!K40),"表示不可")</f>
        <v>表示不可</v>
      </c>
      <c r="M86" s="675" t="str">
        <f>IF($C$28=TRUE,(Ⅴ２!L40),"表示不可")</f>
        <v>表示不可</v>
      </c>
      <c r="N86" s="676" t="str">
        <f>IF($C$28=TRUE,(Ⅴ２!M40),"表示不可")</f>
        <v>表示不可</v>
      </c>
      <c r="O86" s="675" t="str">
        <f>IF($C$28=TRUE,(Ⅴ２!N40),"表示不可")</f>
        <v>表示不可</v>
      </c>
      <c r="W86" s="2"/>
      <c r="X86" s="2"/>
      <c r="Y86" s="2"/>
      <c r="AA86" s="383" t="str">
        <f t="shared" si="8"/>
        <v/>
      </c>
      <c r="AB86" s="383" t="str">
        <f t="shared" si="8"/>
        <v>表示不可</v>
      </c>
      <c r="AC86" s="383" t="str">
        <f t="shared" si="6"/>
        <v>表示不可</v>
      </c>
      <c r="AD86" s="383" t="str">
        <f t="shared" si="9"/>
        <v>表示不可</v>
      </c>
      <c r="AE86" s="383" t="str">
        <f t="shared" si="9"/>
        <v>表示不可</v>
      </c>
      <c r="AF86" s="383" t="str">
        <f t="shared" si="9"/>
        <v>表示不可</v>
      </c>
    </row>
    <row r="87" spans="1:88" ht="15.75" customHeight="1" thickBot="1">
      <c r="A87" s="2">
        <v>35</v>
      </c>
      <c r="B87" s="174" t="str">
        <f t="shared" si="10"/>
        <v/>
      </c>
      <c r="C87" s="422" t="str">
        <f>IF($C$28=TRUE,(Ⅴ２!B41),"表示不可")</f>
        <v>表示不可</v>
      </c>
      <c r="D87" s="423" t="str">
        <f>IF($C$28=TRUE,(Ⅴ２!C41),"表示不可")</f>
        <v>表示不可</v>
      </c>
      <c r="E87" s="158" t="str">
        <f>IF($C$28=TRUE,(Ⅴ２!D41),"表示不可")</f>
        <v>表示不可</v>
      </c>
      <c r="F87" s="159" t="str">
        <f>IF($C$28=TRUE,(Ⅴ２!E41),"表示不可")</f>
        <v>表示不可</v>
      </c>
      <c r="G87" s="429" t="str">
        <f>IF($C$28=TRUE,(Ⅴ２!G41),"表示不可")</f>
        <v>表示不可</v>
      </c>
      <c r="H87" s="175" t="str">
        <f t="shared" si="4"/>
        <v>表示不可</v>
      </c>
      <c r="I87" s="412" t="str">
        <f>IF(C87="表示不可","",IF(Ⅴ２!C41="","",Ⅴ２!C41))</f>
        <v/>
      </c>
      <c r="J87" s="673" t="str">
        <f>IF($C$28=TRUE,(Ⅴ２!I41),"表示不可")</f>
        <v>表示不可</v>
      </c>
      <c r="K87" s="674" t="str">
        <f>IF($C$28=TRUE,(Ⅴ２!J41),"表示不可")</f>
        <v>表示不可</v>
      </c>
      <c r="L87" s="673" t="str">
        <f>IF($C$28=TRUE,(Ⅴ２!K41),"表示不可")</f>
        <v>表示不可</v>
      </c>
      <c r="M87" s="675" t="str">
        <f>IF($C$28=TRUE,(Ⅴ２!L41),"表示不可")</f>
        <v>表示不可</v>
      </c>
      <c r="N87" s="676" t="str">
        <f>IF($C$28=TRUE,(Ⅴ２!M41),"表示不可")</f>
        <v>表示不可</v>
      </c>
      <c r="O87" s="675" t="str">
        <f>IF($C$28=TRUE,(Ⅴ２!N41),"表示不可")</f>
        <v>表示不可</v>
      </c>
      <c r="W87" s="2"/>
      <c r="X87" s="2"/>
      <c r="Y87" s="2"/>
      <c r="AA87" s="383" t="str">
        <f t="shared" si="8"/>
        <v/>
      </c>
      <c r="AB87" s="383" t="str">
        <f t="shared" si="8"/>
        <v>表示不可</v>
      </c>
      <c r="AC87" s="383" t="str">
        <f t="shared" si="6"/>
        <v>表示不可</v>
      </c>
      <c r="AD87" s="383" t="str">
        <f t="shared" si="9"/>
        <v>表示不可</v>
      </c>
      <c r="AE87" s="383" t="str">
        <f t="shared" si="9"/>
        <v>表示不可</v>
      </c>
      <c r="AF87" s="383" t="str">
        <f t="shared" si="9"/>
        <v>表示不可</v>
      </c>
    </row>
    <row r="88" spans="1:88" ht="15.75" customHeight="1">
      <c r="A88" s="2">
        <v>36</v>
      </c>
      <c r="B88" s="176" t="str">
        <f t="shared" si="10"/>
        <v/>
      </c>
      <c r="C88" s="424" t="str">
        <f>IF($C$28=TRUE,(Ⅴ２!B42),"表示不可")</f>
        <v>表示不可</v>
      </c>
      <c r="D88" s="425" t="str">
        <f>IF($C$28=TRUE,(Ⅴ２!C42),"表示不可")</f>
        <v>表示不可</v>
      </c>
      <c r="E88" s="163" t="str">
        <f>IF($C$28=TRUE,(Ⅴ２!D42),"表示不可")</f>
        <v>表示不可</v>
      </c>
      <c r="F88" s="164" t="str">
        <f>IF($C$28=TRUE,(Ⅴ２!E42),"表示不可")</f>
        <v>表示不可</v>
      </c>
      <c r="G88" s="430" t="str">
        <f>IF($C$28=TRUE,(Ⅴ２!G42),"表示不可")</f>
        <v>表示不可</v>
      </c>
      <c r="H88" s="177" t="str">
        <f t="shared" si="4"/>
        <v>表示不可</v>
      </c>
      <c r="I88" s="412" t="str">
        <f>IF(C88="表示不可","",IF(Ⅴ２!C42="","",Ⅴ２!C42))</f>
        <v/>
      </c>
      <c r="J88" s="673" t="str">
        <f>IF($C$28=TRUE,(Ⅴ２!I42),"表示不可")</f>
        <v>表示不可</v>
      </c>
      <c r="K88" s="674" t="str">
        <f>IF($C$28=TRUE,(Ⅴ２!J42),"表示不可")</f>
        <v>表示不可</v>
      </c>
      <c r="L88" s="673" t="str">
        <f>IF($C$28=TRUE,(Ⅴ２!K42),"表示不可")</f>
        <v>表示不可</v>
      </c>
      <c r="M88" s="675" t="str">
        <f>IF($C$28=TRUE,(Ⅴ２!L42),"表示不可")</f>
        <v>表示不可</v>
      </c>
      <c r="N88" s="676" t="str">
        <f>IF($C$28=TRUE,(Ⅴ２!M42),"表示不可")</f>
        <v>表示不可</v>
      </c>
      <c r="O88" s="675" t="str">
        <f>IF($C$28=TRUE,(Ⅴ２!N42),"表示不可")</f>
        <v>表示不可</v>
      </c>
      <c r="W88" s="2"/>
      <c r="X88" s="2"/>
      <c r="Y88" s="2"/>
      <c r="AA88" s="383" t="str">
        <f t="shared" si="8"/>
        <v/>
      </c>
      <c r="AB88" s="383" t="str">
        <f t="shared" si="8"/>
        <v>表示不可</v>
      </c>
      <c r="AC88" s="383" t="str">
        <f t="shared" si="6"/>
        <v>表示不可</v>
      </c>
      <c r="AD88" s="383" t="str">
        <f t="shared" si="9"/>
        <v>表示不可</v>
      </c>
      <c r="AE88" s="383" t="str">
        <f t="shared" si="9"/>
        <v>表示不可</v>
      </c>
      <c r="AF88" s="383" t="str">
        <f t="shared" si="9"/>
        <v>表示不可</v>
      </c>
    </row>
    <row r="89" spans="1:88" ht="15.75" customHeight="1">
      <c r="A89" s="2">
        <v>37</v>
      </c>
      <c r="B89" s="171" t="str">
        <f t="shared" si="10"/>
        <v/>
      </c>
      <c r="C89" s="421" t="str">
        <f>IF($C$28=TRUE,(Ⅴ２!B43),"表示不可")</f>
        <v>表示不可</v>
      </c>
      <c r="D89" s="420" t="str">
        <f>IF($C$28=TRUE,(Ⅴ２!C43),"表示不可")</f>
        <v>表示不可</v>
      </c>
      <c r="E89" s="151" t="str">
        <f>IF($C$28=TRUE,(Ⅴ２!D43),"表示不可")</f>
        <v>表示不可</v>
      </c>
      <c r="F89" s="155" t="str">
        <f>IF($C$28=TRUE,(Ⅴ２!E43),"表示不可")</f>
        <v>表示不可</v>
      </c>
      <c r="G89" s="428" t="str">
        <f>IF($C$28=TRUE,(Ⅴ２!G43),"表示不可")</f>
        <v>表示不可</v>
      </c>
      <c r="H89" s="172" t="str">
        <f t="shared" si="4"/>
        <v>表示不可</v>
      </c>
      <c r="I89" s="412" t="str">
        <f>IF(C89="表示不可","",IF(Ⅴ２!C43="","",Ⅴ２!C43))</f>
        <v/>
      </c>
      <c r="J89" s="673" t="str">
        <f>IF($C$28=TRUE,(Ⅴ２!I43),"表示不可")</f>
        <v>表示不可</v>
      </c>
      <c r="K89" s="674" t="str">
        <f>IF($C$28=TRUE,(Ⅴ２!J43),"表示不可")</f>
        <v>表示不可</v>
      </c>
      <c r="L89" s="673" t="str">
        <f>IF($C$28=TRUE,(Ⅴ２!K43),"表示不可")</f>
        <v>表示不可</v>
      </c>
      <c r="M89" s="675" t="str">
        <f>IF($C$28=TRUE,(Ⅴ２!L43),"表示不可")</f>
        <v>表示不可</v>
      </c>
      <c r="N89" s="676" t="str">
        <f>IF($C$28=TRUE,(Ⅴ２!M43),"表示不可")</f>
        <v>表示不可</v>
      </c>
      <c r="O89" s="675" t="str">
        <f>IF($C$28=TRUE,(Ⅴ２!N43),"表示不可")</f>
        <v>表示不可</v>
      </c>
      <c r="W89" s="2"/>
      <c r="X89" s="2"/>
      <c r="Y89" s="2"/>
      <c r="AA89" s="383" t="str">
        <f t="shared" si="8"/>
        <v/>
      </c>
      <c r="AB89" s="383" t="str">
        <f t="shared" si="8"/>
        <v>表示不可</v>
      </c>
      <c r="AC89" s="383" t="str">
        <f t="shared" si="6"/>
        <v>表示不可</v>
      </c>
      <c r="AD89" s="383" t="str">
        <f t="shared" si="9"/>
        <v>表示不可</v>
      </c>
      <c r="AE89" s="383" t="str">
        <f t="shared" si="9"/>
        <v>表示不可</v>
      </c>
      <c r="AF89" s="383" t="str">
        <f t="shared" si="9"/>
        <v>表示不可</v>
      </c>
    </row>
    <row r="90" spans="1:88" ht="15.75" customHeight="1">
      <c r="A90" s="2">
        <v>38</v>
      </c>
      <c r="B90" s="171" t="str">
        <f t="shared" si="10"/>
        <v/>
      </c>
      <c r="C90" s="421" t="str">
        <f>IF($C$28=TRUE,(Ⅴ２!B44),"表示不可")</f>
        <v>表示不可</v>
      </c>
      <c r="D90" s="420" t="str">
        <f>IF($C$28=TRUE,(Ⅴ２!C44),"表示不可")</f>
        <v>表示不可</v>
      </c>
      <c r="E90" s="151" t="str">
        <f>IF($C$28=TRUE,(Ⅴ２!D44),"表示不可")</f>
        <v>表示不可</v>
      </c>
      <c r="F90" s="155" t="str">
        <f>IF($C$28=TRUE,(Ⅴ２!E44),"表示不可")</f>
        <v>表示不可</v>
      </c>
      <c r="G90" s="428" t="str">
        <f>IF($C$28=TRUE,(Ⅴ２!G44),"表示不可")</f>
        <v>表示不可</v>
      </c>
      <c r="H90" s="172" t="str">
        <f t="shared" si="4"/>
        <v>表示不可</v>
      </c>
      <c r="I90" s="412" t="str">
        <f>IF(C90="表示不可","",IF(Ⅴ２!C44="","",Ⅴ２!C44))</f>
        <v/>
      </c>
      <c r="J90" s="673" t="str">
        <f>IF($C$28=TRUE,(Ⅴ２!I44),"表示不可")</f>
        <v>表示不可</v>
      </c>
      <c r="K90" s="674" t="str">
        <f>IF($C$28=TRUE,(Ⅴ２!J44),"表示不可")</f>
        <v>表示不可</v>
      </c>
      <c r="L90" s="673" t="str">
        <f>IF($C$28=TRUE,(Ⅴ２!K44),"表示不可")</f>
        <v>表示不可</v>
      </c>
      <c r="M90" s="675" t="str">
        <f>IF($C$28=TRUE,(Ⅴ２!L44),"表示不可")</f>
        <v>表示不可</v>
      </c>
      <c r="N90" s="676" t="str">
        <f>IF($C$28=TRUE,(Ⅴ２!M44),"表示不可")</f>
        <v>表示不可</v>
      </c>
      <c r="O90" s="675" t="str">
        <f>IF($C$28=TRUE,(Ⅴ２!N44),"表示不可")</f>
        <v>表示不可</v>
      </c>
      <c r="W90" s="2"/>
      <c r="X90" s="2"/>
      <c r="Y90" s="2"/>
      <c r="AA90" s="383" t="str">
        <f t="shared" si="8"/>
        <v/>
      </c>
      <c r="AB90" s="383" t="str">
        <f t="shared" si="8"/>
        <v>表示不可</v>
      </c>
      <c r="AC90" s="383" t="str">
        <f t="shared" si="6"/>
        <v>表示不可</v>
      </c>
      <c r="AD90" s="383" t="str">
        <f t="shared" si="9"/>
        <v>表示不可</v>
      </c>
      <c r="AE90" s="383" t="str">
        <f t="shared" si="9"/>
        <v>表示不可</v>
      </c>
      <c r="AF90" s="383" t="str">
        <f t="shared" si="9"/>
        <v>表示不可</v>
      </c>
    </row>
    <row r="91" spans="1:88" ht="15.75" customHeight="1">
      <c r="A91" s="2">
        <v>39</v>
      </c>
      <c r="B91" s="171" t="str">
        <f t="shared" si="10"/>
        <v/>
      </c>
      <c r="C91" s="421" t="str">
        <f>IF($C$28=TRUE,(Ⅴ２!B45),"表示不可")</f>
        <v>表示不可</v>
      </c>
      <c r="D91" s="420" t="str">
        <f>IF($C$28=TRUE,(Ⅴ２!C45),"表示不可")</f>
        <v>表示不可</v>
      </c>
      <c r="E91" s="151" t="str">
        <f>IF($C$28=TRUE,(Ⅴ２!D45),"表示不可")</f>
        <v>表示不可</v>
      </c>
      <c r="F91" s="155" t="str">
        <f>IF($C$28=TRUE,(Ⅴ２!E45),"表示不可")</f>
        <v>表示不可</v>
      </c>
      <c r="G91" s="428" t="str">
        <f>IF($C$28=TRUE,(Ⅴ２!G45),"表示不可")</f>
        <v>表示不可</v>
      </c>
      <c r="H91" s="172" t="str">
        <f t="shared" si="4"/>
        <v>表示不可</v>
      </c>
      <c r="I91" s="412" t="str">
        <f>IF(C91="表示不可","",IF(Ⅴ２!C45="","",Ⅴ２!C45))</f>
        <v/>
      </c>
      <c r="J91" s="673" t="str">
        <f>IF($C$28=TRUE,(Ⅴ２!I45),"表示不可")</f>
        <v>表示不可</v>
      </c>
      <c r="K91" s="674" t="str">
        <f>IF($C$28=TRUE,(Ⅴ２!J45),"表示不可")</f>
        <v>表示不可</v>
      </c>
      <c r="L91" s="673" t="str">
        <f>IF($C$28=TRUE,(Ⅴ２!K45),"表示不可")</f>
        <v>表示不可</v>
      </c>
      <c r="M91" s="675" t="str">
        <f>IF($C$28=TRUE,(Ⅴ２!L45),"表示不可")</f>
        <v>表示不可</v>
      </c>
      <c r="N91" s="676" t="str">
        <f>IF($C$28=TRUE,(Ⅴ２!M45),"表示不可")</f>
        <v>表示不可</v>
      </c>
      <c r="O91" s="675" t="str">
        <f>IF($C$28=TRUE,(Ⅴ２!N45),"表示不可")</f>
        <v>表示不可</v>
      </c>
      <c r="W91" s="2"/>
      <c r="X91" s="2"/>
      <c r="Y91" s="2"/>
      <c r="AA91" s="383" t="str">
        <f t="shared" si="8"/>
        <v/>
      </c>
      <c r="AB91" s="383" t="str">
        <f t="shared" si="8"/>
        <v>表示不可</v>
      </c>
      <c r="AC91" s="383" t="str">
        <f t="shared" si="6"/>
        <v>表示不可</v>
      </c>
      <c r="AD91" s="383" t="str">
        <f t="shared" si="9"/>
        <v>表示不可</v>
      </c>
      <c r="AE91" s="383" t="str">
        <f t="shared" si="9"/>
        <v>表示不可</v>
      </c>
      <c r="AF91" s="383" t="str">
        <f t="shared" si="9"/>
        <v>表示不可</v>
      </c>
    </row>
    <row r="92" spans="1:88" ht="15.75" customHeight="1" thickBot="1">
      <c r="A92" s="2">
        <v>40</v>
      </c>
      <c r="B92" s="178" t="str">
        <f t="shared" si="10"/>
        <v/>
      </c>
      <c r="C92" s="426" t="str">
        <f>IF($C$28=TRUE,(Ⅴ２!B46),"表示不可")</f>
        <v>表示不可</v>
      </c>
      <c r="D92" s="427" t="str">
        <f>IF($C$28=TRUE,(Ⅴ２!C46),"表示不可")</f>
        <v>表示不可</v>
      </c>
      <c r="E92" s="168" t="str">
        <f>IF($C$28=TRUE,(Ⅴ２!D46),"表示不可")</f>
        <v>表示不可</v>
      </c>
      <c r="F92" s="169" t="str">
        <f>IF($C$28=TRUE,(Ⅴ２!E46),"表示不可")</f>
        <v>表示不可</v>
      </c>
      <c r="G92" s="431" t="str">
        <f>IF($C$28=TRUE,(Ⅴ２!G46),"表示不可")</f>
        <v>表示不可</v>
      </c>
      <c r="H92" s="179" t="str">
        <f t="shared" si="4"/>
        <v>表示不可</v>
      </c>
      <c r="I92" s="412" t="str">
        <f>IF(C92="表示不可","",IF(Ⅴ２!C46="","",Ⅴ２!C46))</f>
        <v/>
      </c>
      <c r="J92" s="677" t="str">
        <f>IF($C$28=TRUE,(Ⅴ２!I46),"表示不可")</f>
        <v>表示不可</v>
      </c>
      <c r="K92" s="678" t="str">
        <f>IF($C$28=TRUE,(Ⅴ２!J46),"表示不可")</f>
        <v>表示不可</v>
      </c>
      <c r="L92" s="677" t="str">
        <f>IF($C$28=TRUE,(Ⅴ２!K46),"表示不可")</f>
        <v>表示不可</v>
      </c>
      <c r="M92" s="679" t="str">
        <f>IF($C$28=TRUE,(Ⅴ２!L46),"表示不可")</f>
        <v>表示不可</v>
      </c>
      <c r="N92" s="680" t="str">
        <f>IF($C$28=TRUE,(Ⅴ２!M46),"表示不可")</f>
        <v>表示不可</v>
      </c>
      <c r="O92" s="679" t="str">
        <f>IF($C$28=TRUE,(Ⅴ２!N46),"表示不可")</f>
        <v>表示不可</v>
      </c>
      <c r="W92" s="2"/>
      <c r="X92" s="2"/>
      <c r="Y92" s="2"/>
      <c r="AA92" s="383" t="str">
        <f t="shared" si="8"/>
        <v/>
      </c>
      <c r="AB92" s="383" t="str">
        <f t="shared" si="8"/>
        <v>表示不可</v>
      </c>
      <c r="AC92" s="383" t="str">
        <f t="shared" si="6"/>
        <v>表示不可</v>
      </c>
      <c r="AD92" s="383" t="str">
        <f t="shared" si="9"/>
        <v>表示不可</v>
      </c>
      <c r="AE92" s="383" t="str">
        <f t="shared" si="9"/>
        <v>表示不可</v>
      </c>
      <c r="AF92" s="383" t="str">
        <f t="shared" si="9"/>
        <v>表示不可</v>
      </c>
    </row>
    <row r="93" spans="1:88" ht="6" customHeight="1">
      <c r="J93" s="439"/>
      <c r="K93" s="439"/>
      <c r="L93" s="439"/>
      <c r="M93" s="439"/>
      <c r="N93" s="439"/>
      <c r="O93" s="439"/>
    </row>
    <row r="94" spans="1:88" ht="59.25" customHeight="1">
      <c r="C94" s="885" t="str">
        <f>"　高文連個人情報に関する保護規定を承諾したうえで、上記のとおり"&amp;(初期設定!D5)&amp;"への参加を申し込みます。"</f>
        <v>　高文連個人情報に関する保護規定を承諾したうえで、上記のとおり第73回NHK杯全国高校放送コンテスト　宮崎県予選への参加を申し込みます。</v>
      </c>
      <c r="D94" s="885"/>
      <c r="E94" s="885"/>
      <c r="F94" s="885"/>
      <c r="G94" s="885"/>
      <c r="H94" s="885"/>
      <c r="I94" s="885"/>
      <c r="J94" s="439"/>
      <c r="K94" s="439"/>
      <c r="L94" s="439"/>
      <c r="M94" s="439"/>
      <c r="N94" s="439"/>
      <c r="O94" s="439"/>
      <c r="P94" s="134"/>
      <c r="Q94" s="134"/>
      <c r="R94" s="134"/>
      <c r="S94" s="134"/>
      <c r="T94" s="134"/>
      <c r="U94" s="134"/>
      <c r="V94" s="134"/>
    </row>
    <row r="95" spans="1:88" ht="18.600000000000001" customHeight="1">
      <c r="A95" s="173"/>
      <c r="B95" s="173"/>
      <c r="C95" s="875">
        <f ca="1">(Ⅰ!C23)</f>
        <v>46149</v>
      </c>
      <c r="D95" s="875"/>
      <c r="E95" s="173"/>
      <c r="F95" s="7" t="s">
        <v>275</v>
      </c>
      <c r="G95" s="840">
        <f>C3</f>
        <v>0</v>
      </c>
      <c r="H95" s="840"/>
      <c r="I95" s="840"/>
      <c r="J95" s="386"/>
      <c r="L95" s="381"/>
      <c r="W95" s="134"/>
      <c r="X95" s="134"/>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row>
    <row r="96" spans="1:88" ht="18.600000000000001" customHeight="1">
      <c r="C96" s="180" t="s">
        <v>300</v>
      </c>
      <c r="D96" s="180"/>
      <c r="L96" s="381"/>
      <c r="M96" s="381"/>
      <c r="N96" s="381"/>
    </row>
    <row r="97" spans="1:25" ht="24.6" customHeight="1">
      <c r="C97" s="180" t="str">
        <f>Ⅵ１!C97</f>
        <v>（福島高等学校校長）</v>
      </c>
      <c r="D97" s="180"/>
      <c r="F97" s="7" t="s">
        <v>301</v>
      </c>
      <c r="G97" s="881">
        <f>(Ⅰ!C21)</f>
        <v>0</v>
      </c>
      <c r="H97" s="881"/>
      <c r="I97" s="724" t="s">
        <v>302</v>
      </c>
      <c r="K97" s="381"/>
      <c r="L97" s="381"/>
      <c r="M97" s="381"/>
      <c r="N97" s="381"/>
      <c r="P97" s="14"/>
      <c r="Q97" s="14"/>
      <c r="R97" s="14"/>
      <c r="S97" s="14"/>
      <c r="T97" s="14"/>
      <c r="U97" s="14"/>
      <c r="V97" s="14"/>
    </row>
    <row r="98" spans="1:25" s="8" customFormat="1" ht="61.5" customHeight="1">
      <c r="B98" s="886" t="str">
        <f>初期設定!D3</f>
        <v>令和８年度</v>
      </c>
      <c r="C98" s="886"/>
      <c r="D98" s="886"/>
      <c r="E98" s="886"/>
      <c r="F98" s="886"/>
      <c r="G98" s="887"/>
      <c r="H98" s="887"/>
      <c r="I98" s="887"/>
      <c r="J98" s="381"/>
      <c r="K98" s="381"/>
      <c r="L98" s="381"/>
      <c r="M98" s="383"/>
      <c r="N98" s="381"/>
      <c r="O98" s="373"/>
      <c r="P98" s="14"/>
      <c r="Q98" s="14"/>
      <c r="R98" s="14"/>
      <c r="S98" s="14"/>
      <c r="T98" s="14"/>
      <c r="U98" s="14"/>
      <c r="V98" s="14"/>
      <c r="W98" s="14"/>
      <c r="X98" s="14"/>
      <c r="Y98" s="14"/>
    </row>
    <row r="99" spans="1:25" s="8" customFormat="1" ht="21" customHeight="1">
      <c r="A99" s="838" t="str">
        <f>B98&amp;"宮崎県高等学校文化連盟放送専門部の大会等 における個人情報の取り扱いに関する同意書"</f>
        <v>令和８年度宮崎県高等学校文化連盟放送専門部の大会等 における個人情報の取り扱いに関する同意書</v>
      </c>
      <c r="B99" s="838"/>
      <c r="C99" s="838"/>
      <c r="D99" s="838"/>
      <c r="E99" s="838"/>
      <c r="F99" s="838"/>
      <c r="G99" s="838"/>
      <c r="H99" s="838"/>
      <c r="I99" s="838"/>
      <c r="J99" s="381"/>
      <c r="K99" s="381"/>
      <c r="L99" s="381"/>
      <c r="M99" s="383"/>
      <c r="N99" s="381"/>
      <c r="O99" s="373"/>
      <c r="P99" s="14"/>
      <c r="Q99" s="14"/>
      <c r="R99" s="14"/>
      <c r="S99" s="14"/>
      <c r="T99" s="14"/>
      <c r="U99" s="14"/>
      <c r="V99" s="14"/>
      <c r="W99" s="14"/>
      <c r="X99" s="14"/>
      <c r="Y99" s="14"/>
    </row>
    <row r="100" spans="1:25" s="8" customFormat="1" ht="7.5" customHeight="1">
      <c r="B100" s="135"/>
      <c r="C100" s="135"/>
      <c r="D100" s="68"/>
      <c r="F100" s="96"/>
      <c r="G100" s="96"/>
      <c r="H100" s="19"/>
      <c r="I100" s="19"/>
      <c r="J100" s="381"/>
      <c r="K100" s="381"/>
      <c r="L100" s="381"/>
      <c r="M100" s="383"/>
      <c r="N100" s="381"/>
      <c r="O100" s="373"/>
      <c r="P100" s="14"/>
      <c r="Q100" s="14"/>
      <c r="R100" s="14"/>
      <c r="S100" s="14"/>
      <c r="T100" s="14"/>
      <c r="U100" s="14"/>
      <c r="V100" s="14"/>
      <c r="W100" s="14"/>
      <c r="X100" s="14"/>
      <c r="Y100" s="14"/>
    </row>
    <row r="101" spans="1:25" s="8" customFormat="1" ht="16.5" customHeight="1">
      <c r="B101" s="6"/>
      <c r="C101" s="857" t="str">
        <f>B98&amp;"の宮崎県高等学校文化連盟放送専門部の大会等 における個人情報（肖像権に関わるものを含む）について、宮崎県高等学校文化連盟放送専門部は、次のとおり扱うものとする。"</f>
        <v>令和８年度の宮崎県高等学校文化連盟放送専門部の大会等 における個人情報（肖像権に関わるものを含む）について、宮崎県高等学校文化連盟放送専門部は、次のとおり扱うものとする。</v>
      </c>
      <c r="D101" s="857"/>
      <c r="E101" s="857"/>
      <c r="F101" s="857"/>
      <c r="G101" s="857"/>
      <c r="H101" s="857"/>
      <c r="I101" s="141"/>
      <c r="J101" s="381"/>
      <c r="K101" s="381"/>
      <c r="L101" s="381"/>
      <c r="M101" s="383"/>
      <c r="N101" s="381"/>
      <c r="O101" s="373"/>
      <c r="P101" s="14"/>
      <c r="Q101" s="14"/>
      <c r="R101" s="14"/>
      <c r="S101" s="14"/>
      <c r="T101" s="14"/>
      <c r="U101" s="14"/>
      <c r="V101" s="14"/>
      <c r="W101" s="14"/>
      <c r="X101" s="14"/>
      <c r="Y101" s="14"/>
    </row>
    <row r="102" spans="1:25" s="8" customFormat="1" ht="7.5" hidden="1" customHeight="1">
      <c r="B102" s="142"/>
      <c r="C102" s="857"/>
      <c r="D102" s="857"/>
      <c r="E102" s="857"/>
      <c r="F102" s="857"/>
      <c r="G102" s="857"/>
      <c r="H102" s="857"/>
      <c r="I102" s="137"/>
      <c r="J102" s="381"/>
      <c r="K102" s="381"/>
      <c r="L102" s="381"/>
      <c r="M102" s="381"/>
      <c r="N102" s="381"/>
      <c r="O102" s="373"/>
      <c r="P102" s="14"/>
      <c r="Q102" s="14"/>
      <c r="R102" s="14"/>
      <c r="S102" s="14"/>
      <c r="T102" s="14"/>
      <c r="U102" s="14"/>
      <c r="V102" s="14"/>
      <c r="W102" s="14"/>
      <c r="X102" s="14"/>
      <c r="Y102" s="14"/>
    </row>
    <row r="103" spans="1:25" s="8" customFormat="1" ht="16.5" hidden="1" customHeight="1">
      <c r="B103" s="144"/>
      <c r="C103" s="857"/>
      <c r="D103" s="857"/>
      <c r="E103" s="857"/>
      <c r="F103" s="857"/>
      <c r="G103" s="857"/>
      <c r="H103" s="857"/>
      <c r="I103" s="141"/>
      <c r="J103" s="381"/>
      <c r="K103" s="381"/>
      <c r="L103" s="381"/>
      <c r="M103" s="381"/>
      <c r="N103" s="381"/>
      <c r="O103" s="373"/>
      <c r="P103" s="14"/>
      <c r="Q103" s="14"/>
      <c r="R103" s="14"/>
      <c r="S103" s="14"/>
      <c r="T103" s="14"/>
      <c r="U103" s="14"/>
      <c r="V103" s="14"/>
      <c r="W103" s="14"/>
      <c r="X103" s="14"/>
      <c r="Y103" s="14"/>
    </row>
    <row r="104" spans="1:25" s="8" customFormat="1" ht="7.5" customHeight="1">
      <c r="B104" s="19"/>
      <c r="C104" s="857"/>
      <c r="D104" s="857"/>
      <c r="E104" s="857"/>
      <c r="F104" s="857"/>
      <c r="G104" s="857"/>
      <c r="H104" s="857"/>
      <c r="I104" s="141"/>
      <c r="J104" s="381"/>
      <c r="K104" s="381"/>
      <c r="L104" s="381"/>
      <c r="M104" s="383"/>
      <c r="N104" s="381"/>
      <c r="O104" s="373"/>
      <c r="P104" s="4"/>
      <c r="Q104" s="4"/>
      <c r="R104" s="4"/>
      <c r="S104" s="4"/>
      <c r="T104" s="4"/>
      <c r="U104" s="4"/>
      <c r="V104" s="4"/>
      <c r="W104" s="14"/>
      <c r="X104" s="14"/>
      <c r="Y104" s="14"/>
    </row>
    <row r="105" spans="1:25" ht="31.5" customHeight="1">
      <c r="B105" s="858"/>
      <c r="C105" s="857"/>
      <c r="D105" s="857"/>
      <c r="E105" s="857"/>
      <c r="F105" s="857"/>
      <c r="G105" s="857"/>
      <c r="H105" s="857"/>
      <c r="I105" s="96"/>
      <c r="L105" s="381"/>
    </row>
    <row r="106" spans="1:25" ht="24.75" customHeight="1">
      <c r="B106" s="858"/>
      <c r="C106" s="387"/>
      <c r="D106" s="387"/>
      <c r="E106" s="3"/>
      <c r="F106" s="388"/>
      <c r="G106" s="388"/>
      <c r="H106" s="389"/>
      <c r="I106" s="148"/>
      <c r="L106" s="381"/>
    </row>
    <row r="107" spans="1:25" ht="18.75" customHeight="1">
      <c r="B107" s="63"/>
      <c r="C107" s="859" t="s">
        <v>446</v>
      </c>
      <c r="D107" s="859"/>
      <c r="E107" s="859"/>
      <c r="F107" s="859"/>
      <c r="G107" s="859"/>
      <c r="H107" s="859"/>
      <c r="I107" s="7"/>
    </row>
    <row r="108" spans="1:25" ht="18.75" customHeight="1">
      <c r="B108" s="63"/>
      <c r="C108" s="859"/>
      <c r="D108" s="859"/>
      <c r="E108" s="859"/>
      <c r="F108" s="859"/>
      <c r="G108" s="859"/>
      <c r="H108" s="859"/>
      <c r="I108" s="7"/>
    </row>
    <row r="109" spans="1:25" ht="18.75" customHeight="1">
      <c r="B109" s="63"/>
      <c r="C109" s="859"/>
      <c r="D109" s="859"/>
      <c r="E109" s="859"/>
      <c r="F109" s="859"/>
      <c r="G109" s="859"/>
      <c r="H109" s="859"/>
      <c r="I109" s="7"/>
    </row>
    <row r="110" spans="1:25" ht="18.75" customHeight="1">
      <c r="B110" s="63"/>
      <c r="C110" s="859"/>
      <c r="D110" s="859"/>
      <c r="E110" s="859"/>
      <c r="F110" s="859"/>
      <c r="G110" s="859"/>
      <c r="H110" s="859"/>
      <c r="I110" s="7"/>
    </row>
    <row r="111" spans="1:25" ht="18.75" customHeight="1">
      <c r="B111" s="63"/>
      <c r="C111" s="390"/>
      <c r="D111" s="390"/>
      <c r="E111" s="390"/>
      <c r="F111" s="390"/>
      <c r="G111" s="390"/>
      <c r="H111" s="390"/>
      <c r="I111" s="7"/>
    </row>
    <row r="112" spans="1:25" ht="18.75" customHeight="1">
      <c r="B112" s="63"/>
      <c r="C112" s="390"/>
      <c r="D112" s="390"/>
      <c r="E112" s="390"/>
      <c r="F112" s="390"/>
      <c r="G112" s="390"/>
      <c r="H112" s="390"/>
      <c r="I112" s="7"/>
    </row>
    <row r="113" spans="2:9" ht="18.75" customHeight="1">
      <c r="B113" s="63"/>
      <c r="C113" s="859" t="s">
        <v>469</v>
      </c>
      <c r="D113" s="859"/>
      <c r="E113" s="859"/>
      <c r="F113" s="859"/>
      <c r="G113" s="859"/>
      <c r="H113" s="859"/>
      <c r="I113" s="7"/>
    </row>
    <row r="114" spans="2:9" ht="18.75" customHeight="1">
      <c r="B114" s="63"/>
      <c r="C114" s="859"/>
      <c r="D114" s="859"/>
      <c r="E114" s="859"/>
      <c r="F114" s="859"/>
      <c r="G114" s="859"/>
      <c r="H114" s="859"/>
      <c r="I114" s="7"/>
    </row>
    <row r="115" spans="2:9" ht="18.75" customHeight="1">
      <c r="B115" s="63"/>
      <c r="C115" s="859"/>
      <c r="D115" s="859"/>
      <c r="E115" s="859"/>
      <c r="F115" s="859"/>
      <c r="G115" s="859"/>
      <c r="H115" s="859"/>
      <c r="I115" s="7"/>
    </row>
    <row r="116" spans="2:9" ht="18.75" customHeight="1">
      <c r="B116" s="63"/>
      <c r="C116" s="859"/>
      <c r="D116" s="859"/>
      <c r="E116" s="859"/>
      <c r="F116" s="859"/>
      <c r="G116" s="859"/>
      <c r="H116" s="859"/>
      <c r="I116" s="7"/>
    </row>
    <row r="117" spans="2:9" ht="18.75" customHeight="1">
      <c r="B117" s="63"/>
      <c r="C117" s="859"/>
      <c r="D117" s="859"/>
      <c r="E117" s="859"/>
      <c r="F117" s="859"/>
      <c r="G117" s="859"/>
      <c r="H117" s="859"/>
      <c r="I117" s="7"/>
    </row>
    <row r="118" spans="2:9" ht="18.75" customHeight="1">
      <c r="B118" s="63"/>
      <c r="C118" s="391"/>
      <c r="D118" s="391"/>
      <c r="E118" s="391"/>
      <c r="F118" s="391"/>
      <c r="G118" s="391"/>
      <c r="H118" s="391"/>
      <c r="I118" s="7"/>
    </row>
    <row r="119" spans="2:9" ht="18.75" customHeight="1">
      <c r="B119" s="63"/>
      <c r="C119" s="390"/>
      <c r="D119" s="390"/>
      <c r="E119" s="390"/>
      <c r="F119" s="390"/>
      <c r="G119" s="390"/>
      <c r="H119" s="390"/>
      <c r="I119" s="7"/>
    </row>
    <row r="120" spans="2:9" ht="18.75" customHeight="1">
      <c r="B120" s="63"/>
      <c r="C120" s="859" t="s">
        <v>447</v>
      </c>
      <c r="D120" s="859"/>
      <c r="E120" s="859"/>
      <c r="F120" s="859"/>
      <c r="G120" s="859"/>
      <c r="H120" s="859"/>
      <c r="I120" s="7"/>
    </row>
    <row r="121" spans="2:9" ht="18.75" customHeight="1">
      <c r="B121" s="63"/>
      <c r="C121" s="859"/>
      <c r="D121" s="859"/>
      <c r="E121" s="859"/>
      <c r="F121" s="859"/>
      <c r="G121" s="859"/>
      <c r="H121" s="859"/>
      <c r="I121" s="7"/>
    </row>
    <row r="122" spans="2:9" ht="18.75" customHeight="1">
      <c r="B122" s="63"/>
      <c r="C122" s="859"/>
      <c r="D122" s="859"/>
      <c r="E122" s="859"/>
      <c r="F122" s="859"/>
      <c r="G122" s="859"/>
      <c r="H122" s="859"/>
      <c r="I122" s="7"/>
    </row>
    <row r="123" spans="2:9" ht="18.75" customHeight="1">
      <c r="B123" s="63"/>
      <c r="C123" s="398"/>
      <c r="D123" s="398"/>
      <c r="E123" s="398"/>
      <c r="F123" s="398"/>
      <c r="G123" s="398"/>
      <c r="H123" s="398"/>
      <c r="I123" s="7"/>
    </row>
    <row r="124" spans="2:9" ht="18.75" customHeight="1">
      <c r="B124" s="63"/>
      <c r="C124" s="398"/>
      <c r="D124" s="398"/>
      <c r="E124" s="398"/>
      <c r="F124" s="398"/>
      <c r="G124" s="398"/>
      <c r="H124" s="398"/>
      <c r="I124" s="7"/>
    </row>
    <row r="125" spans="2:9" ht="18.75" customHeight="1">
      <c r="B125" s="63"/>
      <c r="C125" s="859" t="s">
        <v>1180</v>
      </c>
      <c r="D125" s="859"/>
      <c r="E125" s="859"/>
      <c r="F125" s="859"/>
      <c r="G125" s="859"/>
      <c r="H125" s="859"/>
      <c r="I125" s="7"/>
    </row>
    <row r="126" spans="2:9" ht="18.75" customHeight="1">
      <c r="B126" s="63"/>
      <c r="C126" s="859"/>
      <c r="D126" s="859"/>
      <c r="E126" s="859"/>
      <c r="F126" s="859"/>
      <c r="G126" s="859"/>
      <c r="H126" s="859"/>
      <c r="I126" s="7"/>
    </row>
    <row r="127" spans="2:9" ht="18.75" customHeight="1">
      <c r="B127" s="63"/>
      <c r="C127" s="859"/>
      <c r="D127" s="859"/>
      <c r="E127" s="859"/>
      <c r="F127" s="859"/>
      <c r="G127" s="859"/>
      <c r="H127" s="859"/>
      <c r="I127" s="7"/>
    </row>
    <row r="128" spans="2:9" ht="18.75" customHeight="1"/>
    <row r="129" spans="2:25" ht="18.75" customHeight="1">
      <c r="F129" s="2"/>
      <c r="H129" s="2"/>
    </row>
    <row r="130" spans="2:25" ht="18.75" customHeight="1">
      <c r="C130" s="7"/>
      <c r="D130" s="7"/>
      <c r="E130" s="7"/>
      <c r="G130" s="7"/>
      <c r="H130" s="7"/>
    </row>
    <row r="131" spans="2:25" ht="18.75" customHeight="1">
      <c r="C131" s="7"/>
      <c r="D131" s="7"/>
      <c r="E131" s="7"/>
      <c r="G131" s="7"/>
      <c r="H131" s="7"/>
    </row>
    <row r="132" spans="2:25" ht="18.75" customHeight="1">
      <c r="C132" s="882" t="s">
        <v>448</v>
      </c>
      <c r="D132" s="882"/>
      <c r="E132" s="882"/>
      <c r="F132" s="882"/>
      <c r="G132" s="882"/>
      <c r="H132" s="882"/>
    </row>
    <row r="133" spans="2:25" ht="18.75" customHeight="1">
      <c r="C133" s="7"/>
      <c r="D133" s="7"/>
      <c r="E133" s="7"/>
      <c r="G133" s="7"/>
      <c r="H133" s="7"/>
    </row>
    <row r="134" spans="2:25" ht="18.75" customHeight="1">
      <c r="F134" s="878" t="s">
        <v>449</v>
      </c>
      <c r="G134" s="878"/>
      <c r="H134" s="878"/>
    </row>
    <row r="135" spans="2:25" ht="18.75" customHeight="1"/>
    <row r="136" spans="2:25" ht="25.5" customHeight="1">
      <c r="F136" s="394" t="s">
        <v>454</v>
      </c>
      <c r="G136" s="879">
        <f>C3</f>
        <v>0</v>
      </c>
      <c r="H136" s="879"/>
      <c r="I136" s="879"/>
    </row>
    <row r="137" spans="2:25" ht="18.75" customHeight="1">
      <c r="F137" s="433"/>
      <c r="G137" s="434"/>
      <c r="H137" s="434"/>
      <c r="I137" s="434"/>
    </row>
    <row r="138" spans="2:25" ht="18.75" customHeight="1">
      <c r="F138" s="146" t="s">
        <v>896</v>
      </c>
      <c r="G138" s="435"/>
      <c r="H138" s="436"/>
      <c r="I138" s="436"/>
    </row>
    <row r="139" spans="2:25" ht="18.75" customHeight="1"/>
    <row r="140" spans="2:25" ht="18.75" customHeight="1">
      <c r="B140" s="3"/>
      <c r="C140" s="75"/>
      <c r="D140" s="75"/>
      <c r="E140" s="75"/>
      <c r="F140" s="394" t="s">
        <v>450</v>
      </c>
      <c r="G140" s="395"/>
      <c r="H140" s="395"/>
      <c r="I140" s="395"/>
      <c r="L140" s="381"/>
      <c r="P140" s="134"/>
      <c r="Q140" s="134"/>
      <c r="R140" s="134"/>
      <c r="S140" s="134"/>
      <c r="T140" s="134"/>
      <c r="U140" s="134"/>
      <c r="V140" s="134"/>
    </row>
    <row r="141" spans="2:25" s="173" customFormat="1" ht="18.75" customHeight="1">
      <c r="B141" s="32"/>
      <c r="C141" s="880"/>
      <c r="D141" s="880"/>
      <c r="F141" s="7"/>
      <c r="G141" s="396"/>
      <c r="H141" s="396"/>
      <c r="I141" s="32"/>
      <c r="J141" s="386"/>
      <c r="K141" s="383"/>
      <c r="L141" s="381"/>
      <c r="M141" s="383"/>
      <c r="N141" s="383"/>
      <c r="O141" s="373"/>
      <c r="P141" s="4"/>
      <c r="Q141" s="4"/>
      <c r="R141" s="4"/>
      <c r="S141" s="4"/>
      <c r="T141" s="4"/>
      <c r="U141" s="4"/>
      <c r="V141" s="4"/>
      <c r="W141" s="134"/>
      <c r="X141" s="134"/>
      <c r="Y141" s="4"/>
    </row>
    <row r="142" spans="2:25" ht="18.75" customHeight="1">
      <c r="B142" s="3"/>
      <c r="C142" s="180"/>
      <c r="D142" s="180"/>
      <c r="F142" s="146" t="s">
        <v>451</v>
      </c>
      <c r="G142" s="53"/>
      <c r="H142" s="181"/>
      <c r="I142" s="397" t="s">
        <v>302</v>
      </c>
      <c r="L142" s="381"/>
      <c r="M142" s="381"/>
      <c r="N142" s="381"/>
    </row>
    <row r="143" spans="2:25" ht="18.75" customHeight="1">
      <c r="B143" s="3"/>
      <c r="C143" s="180"/>
      <c r="D143" s="180"/>
      <c r="G143" s="139"/>
      <c r="H143" s="139"/>
      <c r="I143" s="96"/>
      <c r="K143" s="381"/>
      <c r="L143" s="381"/>
      <c r="M143" s="381"/>
      <c r="N143" s="381"/>
      <c r="P143" s="14"/>
      <c r="Q143" s="14"/>
      <c r="R143" s="14"/>
      <c r="S143" s="14"/>
      <c r="T143" s="14"/>
      <c r="U143" s="14"/>
      <c r="V143" s="14"/>
    </row>
    <row r="144" spans="2:25" s="8" customFormat="1" ht="7.5" customHeight="1">
      <c r="B144" s="9"/>
      <c r="C144" s="135"/>
      <c r="D144" s="68"/>
      <c r="F144" s="96"/>
      <c r="G144" s="96"/>
      <c r="H144" s="19"/>
      <c r="I144" s="19"/>
      <c r="J144" s="381"/>
      <c r="K144" s="381"/>
      <c r="L144" s="381"/>
      <c r="M144" s="383"/>
      <c r="N144" s="383"/>
      <c r="O144" s="373"/>
      <c r="P144" s="14"/>
      <c r="Q144" s="14"/>
      <c r="R144" s="14"/>
      <c r="S144" s="14"/>
      <c r="T144" s="14"/>
      <c r="U144" s="14"/>
      <c r="V144" s="14"/>
      <c r="W144" s="14"/>
      <c r="X144" s="14"/>
      <c r="Y144" s="4"/>
    </row>
    <row r="145" spans="1:88" s="8" customFormat="1" ht="16.5" customHeight="1">
      <c r="B145" s="9"/>
      <c r="C145" s="6" t="s">
        <v>290</v>
      </c>
      <c r="D145" s="136">
        <f>(Ⅰ!C17)</f>
        <v>0</v>
      </c>
      <c r="F145" s="137"/>
      <c r="G145" s="138" t="s">
        <v>291</v>
      </c>
      <c r="H145" s="140">
        <v>2</v>
      </c>
      <c r="I145" s="141" t="s">
        <v>292</v>
      </c>
      <c r="J145" s="381"/>
      <c r="K145" s="381"/>
      <c r="L145" s="381"/>
      <c r="M145" s="383"/>
      <c r="N145" s="383"/>
      <c r="O145" s="373"/>
      <c r="P145" s="14"/>
      <c r="Q145" s="14"/>
      <c r="R145" s="14"/>
      <c r="S145" s="14"/>
      <c r="T145" s="14"/>
      <c r="U145" s="14"/>
      <c r="V145" s="14"/>
      <c r="W145" s="14"/>
      <c r="X145" s="14"/>
      <c r="Y145" s="4"/>
    </row>
    <row r="146" spans="1:88" s="8" customFormat="1" ht="7.5" hidden="1" customHeight="1">
      <c r="B146" s="9"/>
      <c r="C146" s="142"/>
      <c r="D146" s="61"/>
      <c r="F146" s="64"/>
      <c r="G146" s="143"/>
      <c r="H146" s="143"/>
      <c r="I146" s="143"/>
      <c r="J146" s="381"/>
      <c r="K146" s="381"/>
      <c r="L146" s="381"/>
      <c r="M146" s="383"/>
      <c r="N146" s="383"/>
      <c r="O146" s="373"/>
      <c r="P146" s="14"/>
      <c r="Q146" s="14"/>
      <c r="R146" s="14"/>
      <c r="S146" s="14"/>
      <c r="T146" s="14"/>
      <c r="U146" s="14"/>
      <c r="V146" s="14"/>
      <c r="W146" s="14"/>
      <c r="X146" s="14"/>
      <c r="Y146" s="4"/>
    </row>
    <row r="147" spans="1:88" s="8" customFormat="1" ht="16.5" hidden="1" customHeight="1" thickBot="1">
      <c r="B147" s="9"/>
      <c r="C147" s="144" t="s">
        <v>293</v>
      </c>
      <c r="D147" s="136" t="str">
        <f>D90</f>
        <v>表示不可</v>
      </c>
      <c r="E147" s="145" t="s">
        <v>294</v>
      </c>
      <c r="J147" s="381"/>
      <c r="K147" s="381"/>
      <c r="L147" s="381"/>
      <c r="M147" s="383"/>
      <c r="N147" s="383"/>
      <c r="O147" s="373"/>
      <c r="P147" s="14"/>
      <c r="Q147" s="14"/>
      <c r="R147" s="14"/>
      <c r="S147" s="14"/>
      <c r="T147" s="14"/>
      <c r="U147" s="14"/>
      <c r="V147" s="14"/>
      <c r="W147" s="14"/>
      <c r="X147" s="14"/>
      <c r="Y147" s="4"/>
    </row>
    <row r="148" spans="1:88" s="8" customFormat="1" ht="7.5" customHeight="1" thickBot="1">
      <c r="B148" s="147"/>
      <c r="C148" s="19"/>
      <c r="D148" s="62"/>
      <c r="E148" s="7"/>
      <c r="H148" s="141"/>
      <c r="I148" s="141"/>
      <c r="J148" s="381"/>
      <c r="K148" s="381"/>
      <c r="L148" s="381"/>
      <c r="M148" s="383"/>
      <c r="N148" s="383"/>
      <c r="O148" s="373"/>
      <c r="P148" s="4"/>
      <c r="Q148" s="4"/>
      <c r="R148" s="4"/>
      <c r="S148" s="4"/>
      <c r="T148" s="4"/>
      <c r="U148" s="4"/>
      <c r="V148" s="4"/>
      <c r="W148" s="14"/>
      <c r="X148" s="14"/>
      <c r="Y148" s="4"/>
    </row>
    <row r="149" spans="1:88" ht="31.5" customHeight="1">
      <c r="B149" s="963" t="s">
        <v>304</v>
      </c>
      <c r="C149" s="876" t="s">
        <v>296</v>
      </c>
      <c r="D149" s="844" t="str">
        <f>D51</f>
        <v>登録番号</v>
      </c>
      <c r="E149" s="883"/>
      <c r="F149" s="922"/>
      <c r="G149" s="923"/>
      <c r="H149" s="414"/>
      <c r="I149" s="96"/>
      <c r="L149" s="381"/>
    </row>
    <row r="150" spans="1:88" ht="24.75" customHeight="1" thickBot="1">
      <c r="B150" s="964"/>
      <c r="C150" s="877"/>
      <c r="D150" s="845"/>
      <c r="E150" s="884"/>
      <c r="F150" s="415"/>
      <c r="G150" s="413"/>
      <c r="H150" s="416"/>
      <c r="I150" s="148"/>
      <c r="L150" s="381"/>
    </row>
    <row r="151" spans="1:88" ht="15.75" customHeight="1" thickTop="1">
      <c r="A151" s="2">
        <v>41</v>
      </c>
      <c r="B151" s="176" t="str">
        <f>IF($C$4="", "",$C$4)</f>
        <v/>
      </c>
      <c r="C151" s="184" t="str">
        <f>IF($C$28=TRUE,(Ⅴ２!B47),"表示不可")</f>
        <v>表示不可</v>
      </c>
      <c r="D151" s="185" t="str">
        <f>IF($C$28=TRUE,(Ⅴ２!D47),"表示不可")</f>
        <v>表示不可</v>
      </c>
      <c r="E151" s="187" t="str">
        <f>IF($C$28=TRUE,(Ⅴ２!G47),"表示不可")</f>
        <v>表示不可</v>
      </c>
      <c r="F151" s="188" t="str">
        <f>IF($C$28=TRUE,(Ⅴ２!#REF!),"表示不可")</f>
        <v>表示不可</v>
      </c>
      <c r="G151" s="189" t="str">
        <f>IF($C$28=TRUE,(Ⅴ２!#REF!),"表示不可")</f>
        <v>表示不可</v>
      </c>
      <c r="H151" s="177" t="str">
        <f>IF($C$28=TRUE,(Ⅴ２!#REF!),"表示不可")</f>
        <v>表示不可</v>
      </c>
      <c r="I151" s="7"/>
    </row>
    <row r="152" spans="1:88" ht="15.75" customHeight="1">
      <c r="A152" s="2">
        <v>42</v>
      </c>
      <c r="B152" s="190" t="str">
        <f t="shared" ref="B152:B170" si="11">IF($C$4="", "",$C$4)</f>
        <v/>
      </c>
      <c r="C152" s="191" t="str">
        <f>IF($C$28=TRUE,(Ⅴ２!B48),"表示不可")</f>
        <v>表示不可</v>
      </c>
      <c r="D152" s="192" t="str">
        <f>IF($C$28=TRUE,(Ⅴ２!D48),"表示不可")</f>
        <v>表示不可</v>
      </c>
      <c r="E152" s="194" t="str">
        <f>IF($C$28=TRUE,(Ⅴ２!G48),"表示不可")</f>
        <v>表示不可</v>
      </c>
      <c r="F152" s="195" t="str">
        <f>IF($C$28=TRUE,(Ⅴ２!#REF!),"表示不可")</f>
        <v>表示不可</v>
      </c>
      <c r="G152" s="196" t="str">
        <f>IF($C$28=TRUE,(Ⅴ２!#REF!),"表示不可")</f>
        <v>表示不可</v>
      </c>
      <c r="H152" s="197" t="str">
        <f>IF($C$28=TRUE,(Ⅴ２!#REF!),"表示不可")</f>
        <v>表示不可</v>
      </c>
      <c r="I152" s="7"/>
    </row>
    <row r="153" spans="1:88" ht="15.75" customHeight="1">
      <c r="A153" s="2">
        <v>43</v>
      </c>
      <c r="B153" s="190" t="str">
        <f t="shared" si="11"/>
        <v/>
      </c>
      <c r="C153" s="191" t="str">
        <f>IF($C$28=TRUE,(Ⅴ２!B49),"表示不可")</f>
        <v>表示不可</v>
      </c>
      <c r="D153" s="192" t="str">
        <f>IF($C$28=TRUE,(Ⅴ２!D49),"表示不可")</f>
        <v>表示不可</v>
      </c>
      <c r="E153" s="194" t="str">
        <f>IF($C$28=TRUE,(Ⅴ２!G49),"表示不可")</f>
        <v>表示不可</v>
      </c>
      <c r="F153" s="195" t="str">
        <f>IF($C$28=TRUE,(Ⅴ２!#REF!),"表示不可")</f>
        <v>表示不可</v>
      </c>
      <c r="G153" s="196" t="str">
        <f>IF($C$28=TRUE,(Ⅴ２!#REF!),"表示不可")</f>
        <v>表示不可</v>
      </c>
      <c r="H153" s="197" t="str">
        <f>IF($C$28=TRUE,(Ⅴ２!#REF!),"表示不可")</f>
        <v>表示不可</v>
      </c>
      <c r="I153" s="7"/>
    </row>
    <row r="154" spans="1:88" ht="15.75" customHeight="1">
      <c r="A154" s="2">
        <v>44</v>
      </c>
      <c r="B154" s="190" t="str">
        <f t="shared" si="11"/>
        <v/>
      </c>
      <c r="C154" s="191" t="str">
        <f>IF($C$28=TRUE,(Ⅴ２!B50),"表示不可")</f>
        <v>表示不可</v>
      </c>
      <c r="D154" s="192" t="str">
        <f>IF($C$28=TRUE,(Ⅴ２!D50),"表示不可")</f>
        <v>表示不可</v>
      </c>
      <c r="E154" s="194" t="str">
        <f>IF($C$28=TRUE,(Ⅴ２!G50),"表示不可")</f>
        <v>表示不可</v>
      </c>
      <c r="F154" s="195" t="str">
        <f>IF($C$28=TRUE,(Ⅴ２!#REF!),"表示不可")</f>
        <v>表示不可</v>
      </c>
      <c r="G154" s="196" t="str">
        <f>IF($C$28=TRUE,(Ⅴ２!#REF!),"表示不可")</f>
        <v>表示不可</v>
      </c>
      <c r="H154" s="197" t="str">
        <f>IF($C$28=TRUE,(Ⅴ２!#REF!),"表示不可")</f>
        <v>表示不可</v>
      </c>
      <c r="I154" s="7"/>
    </row>
    <row r="155" spans="1:88" ht="15.75" customHeight="1" thickBot="1">
      <c r="A155" s="2">
        <v>45</v>
      </c>
      <c r="B155" s="198" t="str">
        <f t="shared" si="11"/>
        <v/>
      </c>
      <c r="C155" s="199" t="str">
        <f>IF($C$28=TRUE,(Ⅴ２!B51),"表示不可")</f>
        <v>表示不可</v>
      </c>
      <c r="D155" s="200" t="str">
        <f>IF($C$28=TRUE,(Ⅴ２!D51),"表示不可")</f>
        <v>表示不可</v>
      </c>
      <c r="E155" s="202" t="str">
        <f>IF($C$28=TRUE,(Ⅴ２!G51),"表示不可")</f>
        <v>表示不可</v>
      </c>
      <c r="F155" s="203" t="str">
        <f>IF($C$28=TRUE,(Ⅴ２!#REF!),"表示不可")</f>
        <v>表示不可</v>
      </c>
      <c r="G155" s="204" t="str">
        <f>IF($C$28=TRUE,(Ⅴ２!#REF!),"表示不可")</f>
        <v>表示不可</v>
      </c>
      <c r="H155" s="205" t="str">
        <f>IF($C$28=TRUE,(Ⅴ２!#REF!),"表示不可")</f>
        <v>表示不可</v>
      </c>
      <c r="I155" s="7"/>
    </row>
    <row r="156" spans="1:88" s="8" customFormat="1" ht="15.75" customHeight="1">
      <c r="A156" s="2">
        <v>46</v>
      </c>
      <c r="B156" s="171" t="str">
        <f t="shared" si="11"/>
        <v/>
      </c>
      <c r="C156" s="206" t="str">
        <f>IF($C$28=TRUE,(Ⅴ２!B52),"表示不可")</f>
        <v>表示不可</v>
      </c>
      <c r="D156" s="207" t="str">
        <f>IF($C$28=TRUE,(Ⅴ２!D52),"表示不可")</f>
        <v>表示不可</v>
      </c>
      <c r="E156" s="208" t="str">
        <f>IF($C$28=TRUE,(Ⅴ２!G52),"表示不可")</f>
        <v>表示不可</v>
      </c>
      <c r="F156" s="209" t="str">
        <f>IF($C$28=TRUE,(Ⅴ２!#REF!),"表示不可")</f>
        <v>表示不可</v>
      </c>
      <c r="G156" s="153" t="str">
        <f>IF($C$28=TRUE,(Ⅴ２!#REF!),"表示不可")</f>
        <v>表示不可</v>
      </c>
      <c r="H156" s="172" t="str">
        <f>IF($C$28=TRUE,(Ⅴ２!#REF!),"表示不可")</f>
        <v>表示不可</v>
      </c>
      <c r="I156" s="7"/>
      <c r="J156" s="383"/>
      <c r="K156" s="383"/>
      <c r="L156" s="383"/>
      <c r="M156" s="383"/>
      <c r="N156" s="383"/>
      <c r="O156" s="373"/>
      <c r="P156" s="4"/>
      <c r="Q156" s="4"/>
      <c r="R156" s="4"/>
      <c r="S156" s="4"/>
      <c r="T156" s="4"/>
      <c r="U156" s="4"/>
      <c r="V156" s="4"/>
      <c r="W156" s="4"/>
      <c r="X156" s="4"/>
      <c r="Y156" s="4"/>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row>
    <row r="157" spans="1:88" s="8" customFormat="1" ht="15.75" customHeight="1">
      <c r="A157" s="2">
        <v>47</v>
      </c>
      <c r="B157" s="190" t="str">
        <f t="shared" si="11"/>
        <v/>
      </c>
      <c r="C157" s="191" t="str">
        <f>IF($C$28=TRUE,(Ⅴ２!B53),"表示不可")</f>
        <v>表示不可</v>
      </c>
      <c r="D157" s="192" t="str">
        <f>IF($C$28=TRUE,(Ⅴ２!D53),"表示不可")</f>
        <v>表示不可</v>
      </c>
      <c r="E157" s="194" t="str">
        <f>IF($C$28=TRUE,(Ⅴ２!G53),"表示不可")</f>
        <v>表示不可</v>
      </c>
      <c r="F157" s="195" t="str">
        <f>IF($C$28=TRUE,(Ⅴ２!#REF!),"表示不可")</f>
        <v>表示不可</v>
      </c>
      <c r="G157" s="196" t="str">
        <f>IF($C$28=TRUE,(Ⅴ２!#REF!),"表示不可")</f>
        <v>表示不可</v>
      </c>
      <c r="H157" s="197" t="str">
        <f>IF($C$28=TRUE,(Ⅴ２!#REF!),"表示不可")</f>
        <v>表示不可</v>
      </c>
      <c r="I157" s="7"/>
      <c r="J157" s="383"/>
      <c r="K157" s="383"/>
      <c r="L157" s="383"/>
      <c r="M157" s="383"/>
      <c r="N157" s="383"/>
      <c r="O157" s="373"/>
      <c r="P157" s="4"/>
      <c r="Q157" s="4"/>
      <c r="R157" s="4"/>
      <c r="S157" s="4"/>
      <c r="T157" s="4"/>
      <c r="U157" s="4"/>
      <c r="V157" s="4"/>
      <c r="W157" s="4"/>
      <c r="X157" s="4"/>
      <c r="Y157" s="4"/>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row>
    <row r="158" spans="1:88" s="8" customFormat="1" ht="15.75" customHeight="1">
      <c r="A158" s="2">
        <v>48</v>
      </c>
      <c r="B158" s="190" t="str">
        <f t="shared" si="11"/>
        <v/>
      </c>
      <c r="C158" s="191" t="str">
        <f>IF($C$28=TRUE,(Ⅴ２!B54),"表示不可")</f>
        <v>表示不可</v>
      </c>
      <c r="D158" s="192" t="str">
        <f>IF($C$28=TRUE,(Ⅴ２!D54),"表示不可")</f>
        <v>表示不可</v>
      </c>
      <c r="E158" s="194" t="str">
        <f>IF($C$28=TRUE,(Ⅴ２!G54),"表示不可")</f>
        <v>表示不可</v>
      </c>
      <c r="F158" s="195" t="str">
        <f>IF($C$28=TRUE,(Ⅴ２!#REF!),"表示不可")</f>
        <v>表示不可</v>
      </c>
      <c r="G158" s="196" t="str">
        <f>IF($C$28=TRUE,(Ⅴ２!#REF!),"表示不可")</f>
        <v>表示不可</v>
      </c>
      <c r="H158" s="197" t="str">
        <f>IF($C$28=TRUE,(Ⅴ２!#REF!),"表示不可")</f>
        <v>表示不可</v>
      </c>
      <c r="I158" s="7"/>
      <c r="J158" s="383"/>
      <c r="K158" s="383"/>
      <c r="L158" s="383"/>
      <c r="M158" s="383"/>
      <c r="N158" s="383"/>
      <c r="O158" s="373"/>
      <c r="P158" s="4"/>
      <c r="Q158" s="4"/>
      <c r="R158" s="4"/>
      <c r="S158" s="4"/>
      <c r="T158" s="4"/>
      <c r="U158" s="4"/>
      <c r="V158" s="4"/>
      <c r="W158" s="4"/>
      <c r="X158" s="4"/>
      <c r="Y158" s="4"/>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row>
    <row r="159" spans="1:88" s="8" customFormat="1" ht="15.75" customHeight="1">
      <c r="A159" s="2">
        <v>49</v>
      </c>
      <c r="B159" s="190" t="str">
        <f t="shared" si="11"/>
        <v/>
      </c>
      <c r="C159" s="191" t="str">
        <f>IF($C$28=TRUE,(Ⅴ２!B55),"表示不可")</f>
        <v>表示不可</v>
      </c>
      <c r="D159" s="192" t="str">
        <f>IF($C$28=TRUE,(Ⅴ２!D55),"表示不可")</f>
        <v>表示不可</v>
      </c>
      <c r="E159" s="194" t="str">
        <f>IF($C$28=TRUE,(Ⅴ２!G55),"表示不可")</f>
        <v>表示不可</v>
      </c>
      <c r="F159" s="195" t="str">
        <f>IF($C$28=TRUE,(Ⅴ２!#REF!),"表示不可")</f>
        <v>表示不可</v>
      </c>
      <c r="G159" s="196" t="str">
        <f>IF($C$28=TRUE,(Ⅴ２!#REF!),"表示不可")</f>
        <v>表示不可</v>
      </c>
      <c r="H159" s="197" t="str">
        <f>IF($C$28=TRUE,(Ⅴ２!#REF!),"表示不可")</f>
        <v>表示不可</v>
      </c>
      <c r="I159" s="7"/>
      <c r="J159" s="383"/>
      <c r="K159" s="383"/>
      <c r="L159" s="383"/>
      <c r="M159" s="383"/>
      <c r="N159" s="383"/>
      <c r="O159" s="373"/>
      <c r="P159" s="4"/>
      <c r="Q159" s="4"/>
      <c r="R159" s="4"/>
      <c r="S159" s="4"/>
      <c r="T159" s="4"/>
      <c r="U159" s="4"/>
      <c r="V159" s="4"/>
      <c r="W159" s="4"/>
      <c r="X159" s="4"/>
      <c r="Y159" s="4"/>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row>
    <row r="160" spans="1:88" s="8" customFormat="1" ht="15.75" customHeight="1" thickBot="1">
      <c r="A160" s="2">
        <v>50</v>
      </c>
      <c r="B160" s="210" t="str">
        <f t="shared" si="11"/>
        <v/>
      </c>
      <c r="C160" s="211" t="str">
        <f>IF($C$28=TRUE,(Ⅴ２!B56),"表示不可")</f>
        <v>表示不可</v>
      </c>
      <c r="D160" s="212" t="str">
        <f>IF($C$28=TRUE,(Ⅴ２!D56),"表示不可")</f>
        <v>表示不可</v>
      </c>
      <c r="E160" s="214" t="str">
        <f>IF($C$28=TRUE,(Ⅴ２!G56),"表示不可")</f>
        <v>表示不可</v>
      </c>
      <c r="F160" s="215" t="str">
        <f>IF($C$28=TRUE,(Ⅴ２!#REF!),"表示不可")</f>
        <v>表示不可</v>
      </c>
      <c r="G160" s="216" t="str">
        <f>IF($C$28=TRUE,(Ⅴ２!#REF!),"表示不可")</f>
        <v>表示不可</v>
      </c>
      <c r="H160" s="217" t="str">
        <f>IF($C$28=TRUE,(Ⅴ２!#REF!),"表示不可")</f>
        <v>表示不可</v>
      </c>
      <c r="I160" s="7"/>
      <c r="J160" s="383"/>
      <c r="K160" s="383"/>
      <c r="L160" s="383"/>
      <c r="M160" s="383"/>
      <c r="N160" s="383"/>
      <c r="O160" s="373"/>
      <c r="P160" s="4"/>
      <c r="Q160" s="4"/>
      <c r="R160" s="4"/>
      <c r="S160" s="4"/>
      <c r="T160" s="4"/>
      <c r="U160" s="4"/>
      <c r="V160" s="4"/>
      <c r="W160" s="4"/>
      <c r="X160" s="4"/>
      <c r="Y160" s="4"/>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row>
    <row r="161" spans="1:88" s="8" customFormat="1" ht="15.75" customHeight="1">
      <c r="A161" s="2">
        <v>51</v>
      </c>
      <c r="B161" s="176" t="str">
        <f t="shared" si="11"/>
        <v/>
      </c>
      <c r="C161" s="218" t="str">
        <f>IF($C$28=TRUE,(Ⅴ２!B57),"表示不可")</f>
        <v>表示不可</v>
      </c>
      <c r="D161" s="219" t="str">
        <f>IF($C$28=TRUE,(Ⅴ２!D57),"表示不可")</f>
        <v>表示不可</v>
      </c>
      <c r="E161" s="220" t="str">
        <f>IF($C$28=TRUE,(Ⅴ２!G57),"表示不可")</f>
        <v>表示不可</v>
      </c>
      <c r="F161" s="188" t="str">
        <f>IF($C$28=TRUE,(Ⅴ２!#REF!),"表示不可")</f>
        <v>表示不可</v>
      </c>
      <c r="G161" s="165" t="str">
        <f>IF($C$28=TRUE,(Ⅴ２!#REF!),"表示不可")</f>
        <v>表示不可</v>
      </c>
      <c r="H161" s="177" t="str">
        <f>IF($C$28=TRUE,(Ⅴ２!#REF!),"表示不可")</f>
        <v>表示不可</v>
      </c>
      <c r="I161" s="7"/>
      <c r="J161" s="383"/>
      <c r="K161" s="383"/>
      <c r="L161" s="383"/>
      <c r="M161" s="383"/>
      <c r="N161" s="383"/>
      <c r="O161" s="373"/>
      <c r="P161" s="4"/>
      <c r="Q161" s="4"/>
      <c r="R161" s="4"/>
      <c r="S161" s="4"/>
      <c r="T161" s="4"/>
      <c r="U161" s="4"/>
      <c r="V161" s="4"/>
      <c r="W161" s="4"/>
      <c r="X161" s="4"/>
      <c r="Y161" s="4"/>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row>
    <row r="162" spans="1:88" s="8" customFormat="1" ht="15.75" customHeight="1">
      <c r="A162" s="2">
        <v>52</v>
      </c>
      <c r="B162" s="190" t="str">
        <f t="shared" si="11"/>
        <v/>
      </c>
      <c r="C162" s="191" t="str">
        <f>IF($C$28=TRUE,(Ⅴ２!B58),"表示不可")</f>
        <v>表示不可</v>
      </c>
      <c r="D162" s="192" t="str">
        <f>IF($C$28=TRUE,(Ⅴ２!D58),"表示不可")</f>
        <v>表示不可</v>
      </c>
      <c r="E162" s="194" t="str">
        <f>IF($C$28=TRUE,(Ⅴ２!G58),"表示不可")</f>
        <v>表示不可</v>
      </c>
      <c r="F162" s="195" t="str">
        <f>IF($C$28=TRUE,(Ⅴ２!#REF!),"表示不可")</f>
        <v>表示不可</v>
      </c>
      <c r="G162" s="196" t="str">
        <f>IF($C$28=TRUE,(Ⅴ２!#REF!),"表示不可")</f>
        <v>表示不可</v>
      </c>
      <c r="H162" s="197" t="str">
        <f>IF($C$28=TRUE,(Ⅴ２!#REF!),"表示不可")</f>
        <v>表示不可</v>
      </c>
      <c r="I162" s="7"/>
      <c r="J162" s="383"/>
      <c r="K162" s="383"/>
      <c r="L162" s="383"/>
      <c r="M162" s="383"/>
      <c r="N162" s="383"/>
      <c r="O162" s="373"/>
      <c r="P162" s="4"/>
      <c r="Q162" s="4"/>
      <c r="R162" s="4"/>
      <c r="S162" s="4"/>
      <c r="T162" s="4"/>
      <c r="U162" s="4"/>
      <c r="V162" s="4"/>
      <c r="W162" s="4"/>
      <c r="X162" s="4"/>
      <c r="Y162" s="4"/>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row>
    <row r="163" spans="1:88" ht="15.75" customHeight="1">
      <c r="A163" s="2">
        <v>53</v>
      </c>
      <c r="B163" s="190" t="str">
        <f t="shared" si="11"/>
        <v/>
      </c>
      <c r="C163" s="191" t="str">
        <f>IF($C$28=TRUE,(Ⅴ２!B59),"表示不可")</f>
        <v>表示不可</v>
      </c>
      <c r="D163" s="192" t="str">
        <f>IF($C$28=TRUE,(Ⅴ２!D59),"表示不可")</f>
        <v>表示不可</v>
      </c>
      <c r="E163" s="194" t="str">
        <f>IF($C$28=TRUE,(Ⅴ２!G59),"表示不可")</f>
        <v>表示不可</v>
      </c>
      <c r="F163" s="195" t="str">
        <f>IF($C$28=TRUE,(Ⅴ２!#REF!),"表示不可")</f>
        <v>表示不可</v>
      </c>
      <c r="G163" s="196" t="str">
        <f>IF($C$28=TRUE,(Ⅴ２!#REF!),"表示不可")</f>
        <v>表示不可</v>
      </c>
      <c r="H163" s="197" t="str">
        <f>IF($C$28=TRUE,(Ⅴ２!#REF!),"表示不可")</f>
        <v>表示不可</v>
      </c>
      <c r="I163" s="7"/>
    </row>
    <row r="164" spans="1:88" ht="15.75" customHeight="1">
      <c r="A164" s="2">
        <v>54</v>
      </c>
      <c r="B164" s="190" t="str">
        <f t="shared" si="11"/>
        <v/>
      </c>
      <c r="C164" s="191" t="str">
        <f>IF($C$28=TRUE,(Ⅴ２!B60),"表示不可")</f>
        <v>表示不可</v>
      </c>
      <c r="D164" s="192" t="str">
        <f>IF($C$28=TRUE,(Ⅴ２!D60),"表示不可")</f>
        <v>表示不可</v>
      </c>
      <c r="E164" s="194" t="str">
        <f>IF($C$28=TRUE,(Ⅴ２!G60),"表示不可")</f>
        <v>表示不可</v>
      </c>
      <c r="F164" s="195" t="str">
        <f>IF($C$28=TRUE,(Ⅴ２!#REF!),"表示不可")</f>
        <v>表示不可</v>
      </c>
      <c r="G164" s="196" t="str">
        <f>IF($C$28=TRUE,(Ⅴ２!#REF!),"表示不可")</f>
        <v>表示不可</v>
      </c>
      <c r="H164" s="197" t="str">
        <f>IF($C$28=TRUE,(Ⅴ２!#REF!),"表示不可")</f>
        <v>表示不可</v>
      </c>
      <c r="I164" s="7"/>
    </row>
    <row r="165" spans="1:88" ht="15.75" customHeight="1" thickBot="1">
      <c r="A165" s="2">
        <v>55</v>
      </c>
      <c r="B165" s="198" t="str">
        <f t="shared" si="11"/>
        <v/>
      </c>
      <c r="C165" s="199" t="str">
        <f>IF($C$28=TRUE,(Ⅴ２!B61),"表示不可")</f>
        <v>表示不可</v>
      </c>
      <c r="D165" s="200" t="str">
        <f>IF($C$28=TRUE,(Ⅴ２!D61),"表示不可")</f>
        <v>表示不可</v>
      </c>
      <c r="E165" s="202" t="str">
        <f>IF($C$28=TRUE,(Ⅴ２!G61),"表示不可")</f>
        <v>表示不可</v>
      </c>
      <c r="F165" s="203" t="str">
        <f>IF($C$28=TRUE,(Ⅴ２!#REF!),"表示不可")</f>
        <v>表示不可</v>
      </c>
      <c r="G165" s="204" t="str">
        <f>IF($C$28=TRUE,(Ⅴ２!#REF!),"表示不可")</f>
        <v>表示不可</v>
      </c>
      <c r="H165" s="205" t="str">
        <f>IF($C$28=TRUE,(Ⅴ２!#REF!),"表示不可")</f>
        <v>表示不可</v>
      </c>
      <c r="I165" s="7"/>
    </row>
    <row r="166" spans="1:88" ht="15.75" customHeight="1">
      <c r="A166" s="2">
        <v>56</v>
      </c>
      <c r="B166" s="171" t="str">
        <f t="shared" si="11"/>
        <v/>
      </c>
      <c r="C166" s="206" t="str">
        <f>IF($C$28=TRUE,(Ⅴ２!B62),"表示不可")</f>
        <v>表示不可</v>
      </c>
      <c r="D166" s="207" t="str">
        <f>IF($C$28=TRUE,(Ⅴ２!D62),"表示不可")</f>
        <v>表示不可</v>
      </c>
      <c r="E166" s="208" t="str">
        <f>IF($C$28=TRUE,(Ⅴ２!G62),"表示不可")</f>
        <v>表示不可</v>
      </c>
      <c r="F166" s="209" t="str">
        <f>IF($C$28=TRUE,(Ⅴ２!#REF!),"表示不可")</f>
        <v>表示不可</v>
      </c>
      <c r="G166" s="153" t="str">
        <f>IF($C$28=TRUE,(Ⅴ２!#REF!),"表示不可")</f>
        <v>表示不可</v>
      </c>
      <c r="H166" s="172" t="str">
        <f>IF($C$28=TRUE,(Ⅴ２!#REF!),"表示不可")</f>
        <v>表示不可</v>
      </c>
      <c r="I166" s="7"/>
    </row>
    <row r="167" spans="1:88" ht="15.75" customHeight="1">
      <c r="A167" s="2">
        <v>57</v>
      </c>
      <c r="B167" s="190" t="str">
        <f t="shared" si="11"/>
        <v/>
      </c>
      <c r="C167" s="191" t="str">
        <f>IF($C$28=TRUE,(Ⅴ２!B63),"表示不可")</f>
        <v>表示不可</v>
      </c>
      <c r="D167" s="192" t="str">
        <f>IF($C$28=TRUE,(Ⅴ２!D63),"表示不可")</f>
        <v>表示不可</v>
      </c>
      <c r="E167" s="194" t="str">
        <f>IF($C$28=TRUE,(Ⅴ２!G63),"表示不可")</f>
        <v>表示不可</v>
      </c>
      <c r="F167" s="195" t="str">
        <f>IF($C$28=TRUE,(Ⅴ２!#REF!),"表示不可")</f>
        <v>表示不可</v>
      </c>
      <c r="G167" s="196" t="str">
        <f>IF($C$28=TRUE,(Ⅴ２!#REF!),"表示不可")</f>
        <v>表示不可</v>
      </c>
      <c r="H167" s="197" t="str">
        <f>IF($C$28=TRUE,(Ⅴ２!#REF!),"表示不可")</f>
        <v>表示不可</v>
      </c>
      <c r="I167" s="7"/>
    </row>
    <row r="168" spans="1:88" ht="15.75" customHeight="1">
      <c r="A168" s="2">
        <v>58</v>
      </c>
      <c r="B168" s="190" t="str">
        <f t="shared" si="11"/>
        <v/>
      </c>
      <c r="C168" s="191" t="str">
        <f>IF($C$28=TRUE,(Ⅴ２!B64),"表示不可")</f>
        <v>表示不可</v>
      </c>
      <c r="D168" s="192" t="str">
        <f>IF($C$28=TRUE,(Ⅴ２!D64),"表示不可")</f>
        <v>表示不可</v>
      </c>
      <c r="E168" s="194" t="str">
        <f>IF($C$28=TRUE,(Ⅴ２!G64),"表示不可")</f>
        <v>表示不可</v>
      </c>
      <c r="F168" s="195" t="str">
        <f>IF($C$28=TRUE,(Ⅴ２!#REF!),"表示不可")</f>
        <v>表示不可</v>
      </c>
      <c r="G168" s="196" t="str">
        <f>IF($C$28=TRUE,(Ⅴ２!#REF!),"表示不可")</f>
        <v>表示不可</v>
      </c>
      <c r="H168" s="197" t="str">
        <f>IF($C$28=TRUE,(Ⅴ２!#REF!),"表示不可")</f>
        <v>表示不可</v>
      </c>
      <c r="I168" s="7"/>
    </row>
    <row r="169" spans="1:88" ht="15.75" customHeight="1">
      <c r="A169" s="2">
        <v>59</v>
      </c>
      <c r="B169" s="190" t="str">
        <f t="shared" si="11"/>
        <v/>
      </c>
      <c r="C169" s="191" t="str">
        <f>IF($C$28=TRUE,(Ⅴ２!B65),"表示不可")</f>
        <v>表示不可</v>
      </c>
      <c r="D169" s="192" t="str">
        <f>IF($C$28=TRUE,(Ⅴ２!D65),"表示不可")</f>
        <v>表示不可</v>
      </c>
      <c r="E169" s="194" t="str">
        <f>IF($C$28=TRUE,(Ⅴ２!G65),"表示不可")</f>
        <v>表示不可</v>
      </c>
      <c r="F169" s="195" t="str">
        <f>IF($C$28=TRUE,(Ⅴ２!#REF!),"表示不可")</f>
        <v>表示不可</v>
      </c>
      <c r="G169" s="196" t="str">
        <f>IF($C$28=TRUE,(Ⅴ２!#REF!),"表示不可")</f>
        <v>表示不可</v>
      </c>
      <c r="H169" s="197" t="str">
        <f>IF($C$28=TRUE,(Ⅴ２!#REF!),"表示不可")</f>
        <v>表示不可</v>
      </c>
      <c r="I169" s="7"/>
    </row>
    <row r="170" spans="1:88" ht="15.75" customHeight="1" thickBot="1">
      <c r="A170" s="2">
        <v>60</v>
      </c>
      <c r="B170" s="198" t="str">
        <f t="shared" si="11"/>
        <v/>
      </c>
      <c r="C170" s="199" t="str">
        <f>IF($C$28=TRUE,(Ⅴ２!B66),"表示不可")</f>
        <v>表示不可</v>
      </c>
      <c r="D170" s="200" t="str">
        <f>IF($C$28=TRUE,(Ⅴ２!D66),"表示不可")</f>
        <v>表示不可</v>
      </c>
      <c r="E170" s="202" t="str">
        <f>IF($C$28=TRUE,(Ⅴ２!G66),"表示不可")</f>
        <v>表示不可</v>
      </c>
      <c r="F170" s="203" t="str">
        <f>IF($C$28=TRUE,(Ⅴ２!#REF!),"表示不可")</f>
        <v>表示不可</v>
      </c>
      <c r="G170" s="204" t="str">
        <f>IF($C$28=TRUE,(Ⅴ２!#REF!),"表示不可")</f>
        <v>表示不可</v>
      </c>
      <c r="H170" s="205" t="str">
        <f>IF($C$28=TRUE,(Ⅴ２!#REF!),"表示不可")</f>
        <v>表示不可</v>
      </c>
      <c r="I170" s="7"/>
    </row>
    <row r="171" spans="1:88" ht="6" customHeight="1"/>
    <row r="172" spans="1:88" ht="15.75" customHeight="1"/>
    <row r="173" spans="1:88" ht="15.75" customHeight="1"/>
    <row r="174" spans="1:88" ht="15.75" customHeight="1"/>
    <row r="175" spans="1:88" ht="15.75" customHeight="1"/>
    <row r="176" spans="1:88" ht="15.75" customHeight="1"/>
    <row r="177" spans="3:22" ht="15.75" customHeight="1"/>
    <row r="178" spans="3:22" ht="15.75" customHeight="1"/>
    <row r="179" spans="3:22" ht="15.75" customHeight="1"/>
    <row r="180" spans="3:22" ht="15.75" customHeight="1"/>
    <row r="181" spans="3:22" ht="15.75" customHeight="1"/>
    <row r="182" spans="3:22" ht="15.75" customHeight="1"/>
    <row r="183" spans="3:22" ht="15.75" customHeight="1"/>
    <row r="184" spans="3:22" ht="15.75" customHeight="1"/>
    <row r="185" spans="3:22" ht="15.75" customHeight="1"/>
    <row r="186" spans="3:22" ht="15.75" customHeight="1"/>
    <row r="187" spans="3:22" ht="15.75" customHeight="1"/>
    <row r="188" spans="3:22" ht="15.75" customHeight="1"/>
    <row r="189" spans="3:22" ht="15.75" customHeight="1"/>
    <row r="190" spans="3:22" ht="15.75" customHeight="1"/>
    <row r="191" spans="3:22" ht="15.75" customHeight="1"/>
    <row r="192" spans="3:22" ht="46.5" customHeight="1">
      <c r="C192" s="874" t="str">
        <f>"　高文連個人情報に関する保護規定を承諾したうえで、上記のとおり"&amp;B44&amp;"への参加を申し込みます。"</f>
        <v>　高文連個人情報に関する保護規定を承諾したうえで、上記のとおり第73回NHK杯全国高校放送コンテスト　宮崎県予選への参加を申し込みます。</v>
      </c>
      <c r="D192" s="874"/>
      <c r="E192" s="874"/>
      <c r="F192" s="874"/>
      <c r="G192" s="874"/>
      <c r="H192" s="874"/>
      <c r="I192" s="874"/>
      <c r="L192" s="381"/>
      <c r="P192" s="134"/>
      <c r="Q192" s="134"/>
      <c r="R192" s="134"/>
      <c r="S192" s="134"/>
      <c r="T192" s="134"/>
      <c r="U192" s="134"/>
      <c r="V192" s="134"/>
    </row>
    <row r="193" spans="1:88" ht="15.75" customHeight="1">
      <c r="A193" s="173"/>
      <c r="B193" s="173"/>
      <c r="C193" s="875">
        <f ca="1">(Ⅰ!C23)</f>
        <v>46149</v>
      </c>
      <c r="D193" s="875"/>
      <c r="E193" s="173"/>
      <c r="G193" s="173"/>
      <c r="H193" s="32"/>
      <c r="I193" s="32"/>
      <c r="J193" s="386"/>
      <c r="L193" s="381"/>
      <c r="W193" s="134"/>
      <c r="X193" s="134"/>
      <c r="Z193" s="173"/>
      <c r="AA193" s="173"/>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73"/>
      <c r="BB193" s="173"/>
      <c r="BC193" s="173"/>
      <c r="BD193" s="173"/>
      <c r="BE193" s="173"/>
      <c r="BF193" s="173"/>
      <c r="BG193" s="173"/>
      <c r="BH193" s="173"/>
      <c r="BI193" s="173"/>
      <c r="BJ193" s="173"/>
      <c r="BK193" s="173"/>
      <c r="BL193" s="173"/>
      <c r="BM193" s="173"/>
      <c r="BN193" s="173"/>
      <c r="BO193" s="173"/>
      <c r="BP193" s="173"/>
      <c r="BQ193" s="173"/>
      <c r="BR193" s="173"/>
      <c r="BS193" s="173"/>
      <c r="BT193" s="173"/>
      <c r="BU193" s="173"/>
      <c r="BV193" s="173"/>
      <c r="BW193" s="173"/>
      <c r="BX193" s="173"/>
      <c r="BY193" s="173"/>
      <c r="BZ193" s="173"/>
      <c r="CA193" s="173"/>
      <c r="CB193" s="173"/>
      <c r="CC193" s="173"/>
      <c r="CD193" s="173"/>
      <c r="CE193" s="173"/>
      <c r="CF193" s="173"/>
      <c r="CG193" s="173"/>
      <c r="CH193" s="173"/>
      <c r="CI193" s="173"/>
      <c r="CJ193" s="173"/>
    </row>
    <row r="194" spans="1:88" ht="15.75" customHeight="1">
      <c r="C194" s="180" t="s">
        <v>300</v>
      </c>
      <c r="D194" s="180"/>
      <c r="F194" s="7" t="s">
        <v>275</v>
      </c>
      <c r="G194" s="53">
        <f>C3</f>
        <v>0</v>
      </c>
      <c r="H194" s="181"/>
      <c r="I194" s="181"/>
      <c r="L194" s="381"/>
      <c r="M194" s="381"/>
      <c r="N194" s="381"/>
    </row>
    <row r="195" spans="1:88" ht="15.75" customHeight="1">
      <c r="C195" s="180" t="str">
        <f>C97</f>
        <v>（福島高等学校校長）</v>
      </c>
      <c r="D195" s="180"/>
      <c r="F195" s="182" t="s">
        <v>301</v>
      </c>
      <c r="G195" s="873">
        <f>(Ⅰ!C21)</f>
        <v>0</v>
      </c>
      <c r="H195" s="873"/>
      <c r="I195" s="183" t="s">
        <v>302</v>
      </c>
      <c r="K195" s="381"/>
      <c r="L195" s="381"/>
      <c r="M195" s="381"/>
      <c r="N195" s="381"/>
      <c r="P195" s="14"/>
      <c r="Q195" s="14"/>
      <c r="R195" s="14"/>
      <c r="S195" s="14"/>
      <c r="T195" s="14"/>
      <c r="U195" s="14"/>
      <c r="V195" s="14"/>
    </row>
    <row r="196" spans="1:88">
      <c r="F196" s="2"/>
      <c r="H196" s="2"/>
      <c r="I196" s="2"/>
      <c r="P196" s="2"/>
      <c r="Q196" s="2"/>
      <c r="R196" s="2"/>
      <c r="S196" s="2"/>
      <c r="T196" s="2"/>
      <c r="U196" s="2"/>
      <c r="V196" s="2"/>
      <c r="W196" s="2"/>
      <c r="X196" s="2"/>
      <c r="Y196" s="2"/>
    </row>
    <row r="197" spans="1:88">
      <c r="F197" s="2"/>
      <c r="H197" s="2"/>
      <c r="I197" s="2"/>
      <c r="P197" s="2"/>
      <c r="Q197" s="2"/>
      <c r="R197" s="2"/>
      <c r="S197" s="2"/>
      <c r="T197" s="2"/>
      <c r="U197" s="2"/>
      <c r="V197" s="2"/>
      <c r="W197" s="2"/>
      <c r="X197" s="2"/>
      <c r="Y197" s="2"/>
    </row>
    <row r="198" spans="1:88">
      <c r="F198" s="2"/>
      <c r="H198" s="2"/>
      <c r="I198" s="2"/>
      <c r="P198" s="2"/>
      <c r="Q198" s="2"/>
      <c r="R198" s="2"/>
      <c r="S198" s="2"/>
      <c r="T198" s="2"/>
      <c r="U198" s="2"/>
      <c r="V198" s="2"/>
      <c r="W198" s="2"/>
      <c r="X198" s="2"/>
      <c r="Y198" s="2"/>
    </row>
    <row r="199" spans="1:88">
      <c r="F199" s="2"/>
      <c r="H199" s="2"/>
      <c r="I199" s="2"/>
      <c r="P199" s="2"/>
      <c r="Q199" s="2"/>
      <c r="R199" s="2"/>
      <c r="S199" s="2"/>
      <c r="T199" s="2"/>
      <c r="U199" s="2"/>
      <c r="V199" s="2"/>
      <c r="W199" s="2"/>
      <c r="X199" s="2"/>
      <c r="Y199" s="2"/>
    </row>
    <row r="200" spans="1:88">
      <c r="F200" s="2"/>
      <c r="H200" s="2"/>
      <c r="I200" s="2"/>
      <c r="P200" s="2"/>
      <c r="Q200" s="2"/>
      <c r="R200" s="2"/>
      <c r="S200" s="2"/>
      <c r="T200" s="2"/>
      <c r="U200" s="2"/>
      <c r="V200" s="2"/>
      <c r="W200" s="2"/>
      <c r="X200" s="2"/>
      <c r="Y200" s="2"/>
    </row>
    <row r="201" spans="1:88">
      <c r="F201" s="2"/>
      <c r="H201" s="2"/>
      <c r="I201" s="2"/>
      <c r="P201" s="2"/>
      <c r="Q201" s="2"/>
      <c r="R201" s="2"/>
      <c r="S201" s="2"/>
      <c r="T201" s="2"/>
      <c r="U201" s="2"/>
      <c r="V201" s="2"/>
      <c r="W201" s="2"/>
      <c r="X201" s="2"/>
      <c r="Y201" s="2"/>
    </row>
    <row r="202" spans="1:88">
      <c r="F202" s="2"/>
      <c r="H202" s="2"/>
      <c r="I202" s="2"/>
      <c r="P202" s="2"/>
      <c r="Q202" s="2"/>
      <c r="R202" s="2"/>
      <c r="S202" s="2"/>
      <c r="T202" s="2"/>
      <c r="U202" s="2"/>
      <c r="V202" s="2"/>
      <c r="W202" s="2"/>
      <c r="X202" s="2"/>
      <c r="Y202" s="2"/>
    </row>
    <row r="203" spans="1:88">
      <c r="F203" s="2"/>
      <c r="H203" s="2"/>
      <c r="I203" s="2"/>
      <c r="P203" s="2"/>
      <c r="Q203" s="2"/>
      <c r="R203" s="2"/>
      <c r="S203" s="2"/>
      <c r="T203" s="2"/>
      <c r="U203" s="2"/>
      <c r="V203" s="2"/>
      <c r="W203" s="2"/>
      <c r="X203" s="2"/>
      <c r="Y203" s="2"/>
    </row>
    <row r="204" spans="1:88">
      <c r="F204" s="2"/>
      <c r="H204" s="2"/>
      <c r="I204" s="2"/>
      <c r="P204" s="2"/>
      <c r="Q204" s="2"/>
      <c r="R204" s="2"/>
      <c r="S204" s="2"/>
      <c r="T204" s="2"/>
      <c r="U204" s="2"/>
      <c r="V204" s="2"/>
      <c r="W204" s="2"/>
      <c r="X204" s="2"/>
      <c r="Y204" s="2"/>
    </row>
    <row r="205" spans="1:88">
      <c r="F205" s="2"/>
      <c r="H205" s="2"/>
      <c r="I205" s="2"/>
      <c r="P205" s="2"/>
      <c r="Q205" s="2"/>
      <c r="R205" s="2"/>
      <c r="S205" s="2"/>
      <c r="T205" s="2"/>
      <c r="U205" s="2"/>
      <c r="V205" s="2"/>
      <c r="W205" s="2"/>
      <c r="X205" s="2"/>
      <c r="Y205" s="2"/>
    </row>
    <row r="206" spans="1:88">
      <c r="F206" s="2"/>
      <c r="H206" s="2"/>
      <c r="I206" s="2"/>
      <c r="P206" s="2"/>
      <c r="Q206" s="2"/>
      <c r="R206" s="2"/>
      <c r="S206" s="2"/>
      <c r="T206" s="2"/>
      <c r="U206" s="2"/>
      <c r="V206" s="2"/>
      <c r="W206" s="2"/>
      <c r="X206" s="2"/>
      <c r="Y206" s="2"/>
    </row>
    <row r="207" spans="1:88">
      <c r="F207" s="2"/>
      <c r="H207" s="2"/>
      <c r="I207" s="2"/>
      <c r="P207" s="2"/>
      <c r="Q207" s="2"/>
      <c r="R207" s="2"/>
      <c r="S207" s="2"/>
      <c r="T207" s="2"/>
      <c r="U207" s="2"/>
      <c r="V207" s="2"/>
      <c r="W207" s="2"/>
      <c r="X207" s="2"/>
      <c r="Y207" s="2"/>
    </row>
    <row r="208" spans="1:88">
      <c r="F208" s="2"/>
      <c r="H208" s="2"/>
      <c r="I208" s="2"/>
      <c r="P208" s="2"/>
      <c r="Q208" s="2"/>
      <c r="R208" s="2"/>
      <c r="S208" s="2"/>
      <c r="T208" s="2"/>
      <c r="U208" s="2"/>
      <c r="V208" s="2"/>
      <c r="W208" s="2"/>
      <c r="X208" s="2"/>
      <c r="Y208" s="2"/>
    </row>
    <row r="209" spans="10:15" s="2" customFormat="1">
      <c r="J209" s="383"/>
      <c r="K209" s="383"/>
      <c r="L209" s="383"/>
      <c r="M209" s="383"/>
      <c r="N209" s="383"/>
      <c r="O209" s="373"/>
    </row>
    <row r="210" spans="10:15" s="2" customFormat="1">
      <c r="J210" s="383"/>
      <c r="K210" s="383"/>
      <c r="L210" s="383"/>
      <c r="M210" s="383"/>
      <c r="N210" s="383"/>
      <c r="O210" s="373"/>
    </row>
    <row r="211" spans="10:15" s="2" customFormat="1">
      <c r="J211" s="383"/>
      <c r="K211" s="383"/>
      <c r="L211" s="383"/>
      <c r="M211" s="383"/>
      <c r="N211" s="383"/>
      <c r="O211" s="373"/>
    </row>
    <row r="212" spans="10:15" s="2" customFormat="1">
      <c r="J212" s="383"/>
      <c r="K212" s="383"/>
      <c r="L212" s="383"/>
      <c r="M212" s="383"/>
      <c r="N212" s="383"/>
      <c r="O212" s="373"/>
    </row>
    <row r="213" spans="10:15" s="2" customFormat="1">
      <c r="J213" s="383"/>
      <c r="K213" s="383"/>
      <c r="L213" s="383"/>
      <c r="M213" s="383"/>
      <c r="N213" s="383"/>
      <c r="O213" s="373"/>
    </row>
    <row r="214" spans="10:15" s="2" customFormat="1">
      <c r="J214" s="383"/>
      <c r="K214" s="383"/>
      <c r="L214" s="383"/>
      <c r="M214" s="383"/>
      <c r="N214" s="383"/>
      <c r="O214" s="373"/>
    </row>
    <row r="215" spans="10:15" s="2" customFormat="1">
      <c r="J215" s="383"/>
      <c r="K215" s="383"/>
      <c r="L215" s="383"/>
      <c r="M215" s="383"/>
      <c r="N215" s="383"/>
      <c r="O215" s="373"/>
    </row>
    <row r="216" spans="10:15" s="2" customFormat="1">
      <c r="J216" s="383"/>
      <c r="K216" s="383"/>
      <c r="L216" s="383"/>
      <c r="M216" s="383"/>
      <c r="N216" s="383"/>
      <c r="O216" s="373"/>
    </row>
    <row r="217" spans="10:15" s="2" customFormat="1">
      <c r="J217" s="383"/>
      <c r="K217" s="383"/>
      <c r="L217" s="383"/>
      <c r="M217" s="383"/>
      <c r="N217" s="383"/>
      <c r="O217" s="373"/>
    </row>
    <row r="218" spans="10:15" s="2" customFormat="1">
      <c r="J218" s="383"/>
      <c r="K218" s="383"/>
      <c r="L218" s="383"/>
      <c r="M218" s="383"/>
      <c r="N218" s="383"/>
      <c r="O218" s="373"/>
    </row>
    <row r="219" spans="10:15" s="2" customFormat="1">
      <c r="J219" s="383"/>
      <c r="K219" s="383"/>
      <c r="L219" s="383"/>
      <c r="M219" s="383"/>
      <c r="N219" s="383"/>
      <c r="O219" s="373"/>
    </row>
    <row r="220" spans="10:15" s="2" customFormat="1">
      <c r="J220" s="383"/>
      <c r="K220" s="383"/>
      <c r="L220" s="383"/>
      <c r="M220" s="383"/>
      <c r="N220" s="383"/>
      <c r="O220" s="373"/>
    </row>
    <row r="221" spans="10:15" s="2" customFormat="1">
      <c r="J221" s="383"/>
      <c r="K221" s="383"/>
      <c r="L221" s="383"/>
      <c r="M221" s="383"/>
      <c r="N221" s="383"/>
      <c r="O221" s="373"/>
    </row>
    <row r="222" spans="10:15" s="2" customFormat="1">
      <c r="J222" s="383"/>
      <c r="K222" s="383"/>
      <c r="L222" s="383"/>
      <c r="M222" s="383"/>
      <c r="N222" s="383"/>
      <c r="O222" s="373"/>
    </row>
    <row r="223" spans="10:15" s="2" customFormat="1">
      <c r="J223" s="383"/>
      <c r="K223" s="383"/>
      <c r="L223" s="383"/>
      <c r="M223" s="383"/>
      <c r="N223" s="383"/>
      <c r="O223" s="373"/>
    </row>
    <row r="224" spans="10:15" s="2" customFormat="1">
      <c r="J224" s="383"/>
      <c r="K224" s="383"/>
      <c r="L224" s="383"/>
      <c r="M224" s="383"/>
      <c r="N224" s="383"/>
      <c r="O224" s="373"/>
    </row>
    <row r="225" spans="10:15" s="2" customFormat="1">
      <c r="J225" s="383"/>
      <c r="K225" s="383"/>
      <c r="L225" s="383"/>
      <c r="M225" s="383"/>
      <c r="N225" s="383"/>
      <c r="O225" s="373"/>
    </row>
    <row r="226" spans="10:15" s="2" customFormat="1">
      <c r="J226" s="383"/>
      <c r="K226" s="383"/>
      <c r="L226" s="383"/>
      <c r="M226" s="383"/>
      <c r="N226" s="383"/>
      <c r="O226" s="373"/>
    </row>
    <row r="227" spans="10:15" s="2" customFormat="1">
      <c r="J227" s="383"/>
      <c r="K227" s="383"/>
      <c r="L227" s="383"/>
      <c r="M227" s="383"/>
      <c r="N227" s="383"/>
      <c r="O227" s="373"/>
    </row>
    <row r="228" spans="10:15" s="2" customFormat="1">
      <c r="J228" s="383"/>
      <c r="K228" s="383"/>
      <c r="L228" s="383"/>
      <c r="M228" s="383"/>
      <c r="N228" s="383"/>
      <c r="O228" s="373"/>
    </row>
    <row r="229" spans="10:15" s="2" customFormat="1">
      <c r="J229" s="383"/>
      <c r="K229" s="383"/>
      <c r="L229" s="383"/>
      <c r="M229" s="383"/>
      <c r="N229" s="383"/>
      <c r="O229" s="373"/>
    </row>
    <row r="230" spans="10:15" s="2" customFormat="1">
      <c r="J230" s="383"/>
      <c r="K230" s="383"/>
      <c r="L230" s="383"/>
      <c r="M230" s="383"/>
      <c r="N230" s="383"/>
      <c r="O230" s="373"/>
    </row>
    <row r="231" spans="10:15" s="2" customFormat="1">
      <c r="J231" s="383"/>
      <c r="K231" s="383"/>
      <c r="L231" s="383"/>
      <c r="M231" s="383"/>
      <c r="N231" s="383"/>
      <c r="O231" s="373"/>
    </row>
    <row r="232" spans="10:15" s="2" customFormat="1">
      <c r="J232" s="383"/>
      <c r="K232" s="383"/>
      <c r="L232" s="383"/>
      <c r="M232" s="383"/>
      <c r="N232" s="383"/>
      <c r="O232" s="373"/>
    </row>
    <row r="233" spans="10:15" s="2" customFormat="1">
      <c r="J233" s="383"/>
      <c r="K233" s="383"/>
      <c r="L233" s="383"/>
      <c r="M233" s="383"/>
      <c r="N233" s="383"/>
      <c r="O233" s="373"/>
    </row>
    <row r="234" spans="10:15" s="2" customFormat="1">
      <c r="J234" s="383"/>
      <c r="K234" s="383"/>
      <c r="L234" s="383"/>
      <c r="M234" s="383"/>
      <c r="N234" s="383"/>
      <c r="O234" s="373"/>
    </row>
    <row r="235" spans="10:15" s="2" customFormat="1">
      <c r="J235" s="383"/>
      <c r="K235" s="383"/>
      <c r="L235" s="383"/>
      <c r="M235" s="383"/>
      <c r="N235" s="383"/>
      <c r="O235" s="373"/>
    </row>
    <row r="236" spans="10:15" s="2" customFormat="1">
      <c r="J236" s="383"/>
      <c r="K236" s="383"/>
      <c r="L236" s="383"/>
      <c r="M236" s="383"/>
      <c r="N236" s="383"/>
      <c r="O236" s="373"/>
    </row>
    <row r="237" spans="10:15" s="2" customFormat="1">
      <c r="J237" s="383"/>
      <c r="K237" s="383"/>
      <c r="L237" s="383"/>
      <c r="M237" s="383"/>
      <c r="N237" s="383"/>
      <c r="O237" s="373"/>
    </row>
    <row r="238" spans="10:15" s="2" customFormat="1">
      <c r="J238" s="383"/>
      <c r="K238" s="383"/>
      <c r="L238" s="383"/>
      <c r="M238" s="383"/>
      <c r="N238" s="383"/>
      <c r="O238" s="373"/>
    </row>
    <row r="239" spans="10:15" s="2" customFormat="1">
      <c r="J239" s="383"/>
      <c r="K239" s="383"/>
      <c r="L239" s="383"/>
      <c r="M239" s="383"/>
      <c r="N239" s="383"/>
      <c r="O239" s="373"/>
    </row>
    <row r="240" spans="10:15" s="2" customFormat="1">
      <c r="J240" s="383"/>
      <c r="K240" s="383"/>
      <c r="L240" s="383"/>
      <c r="M240" s="383"/>
      <c r="N240" s="383"/>
      <c r="O240" s="373"/>
    </row>
    <row r="241" spans="10:15" s="2" customFormat="1">
      <c r="J241" s="383"/>
      <c r="K241" s="383"/>
      <c r="L241" s="383"/>
      <c r="M241" s="383"/>
      <c r="N241" s="383"/>
      <c r="O241" s="373"/>
    </row>
    <row r="242" spans="10:15" s="2" customFormat="1">
      <c r="J242" s="383"/>
      <c r="K242" s="383"/>
      <c r="L242" s="383"/>
      <c r="M242" s="383"/>
      <c r="N242" s="383"/>
      <c r="O242" s="373"/>
    </row>
    <row r="243" spans="10:15" s="2" customFormat="1">
      <c r="J243" s="383"/>
      <c r="K243" s="383"/>
      <c r="L243" s="383"/>
      <c r="M243" s="383"/>
      <c r="N243" s="383"/>
      <c r="O243" s="373"/>
    </row>
    <row r="244" spans="10:15" s="2" customFormat="1">
      <c r="J244" s="383"/>
      <c r="K244" s="383"/>
      <c r="L244" s="383"/>
      <c r="M244" s="383"/>
      <c r="N244" s="383"/>
      <c r="O244" s="373"/>
    </row>
    <row r="245" spans="10:15" s="2" customFormat="1">
      <c r="J245" s="383"/>
      <c r="K245" s="383"/>
      <c r="L245" s="383"/>
      <c r="M245" s="383"/>
      <c r="N245" s="383"/>
      <c r="O245" s="373"/>
    </row>
    <row r="246" spans="10:15" s="2" customFormat="1">
      <c r="J246" s="383"/>
      <c r="K246" s="383"/>
      <c r="L246" s="383"/>
      <c r="M246" s="383"/>
      <c r="N246" s="383"/>
      <c r="O246" s="373"/>
    </row>
    <row r="247" spans="10:15" s="2" customFormat="1">
      <c r="J247" s="383"/>
      <c r="K247" s="383"/>
      <c r="L247" s="383"/>
      <c r="M247" s="383"/>
      <c r="N247" s="383"/>
      <c r="O247" s="373"/>
    </row>
    <row r="248" spans="10:15" s="2" customFormat="1">
      <c r="J248" s="383"/>
      <c r="K248" s="383"/>
      <c r="L248" s="383"/>
      <c r="M248" s="383"/>
      <c r="N248" s="383"/>
      <c r="O248" s="373"/>
    </row>
    <row r="249" spans="10:15" s="2" customFormat="1">
      <c r="J249" s="383"/>
      <c r="K249" s="383"/>
      <c r="L249" s="383"/>
      <c r="M249" s="383"/>
      <c r="N249" s="383"/>
      <c r="O249" s="373"/>
    </row>
    <row r="250" spans="10:15" s="2" customFormat="1">
      <c r="J250" s="383"/>
      <c r="K250" s="383"/>
      <c r="L250" s="383"/>
      <c r="M250" s="383"/>
      <c r="N250" s="383"/>
      <c r="O250" s="373"/>
    </row>
    <row r="251" spans="10:15" s="2" customFormat="1">
      <c r="J251" s="383"/>
      <c r="K251" s="383"/>
      <c r="L251" s="383"/>
      <c r="M251" s="383"/>
      <c r="N251" s="383"/>
      <c r="O251" s="373"/>
    </row>
    <row r="252" spans="10:15" s="2" customFormat="1">
      <c r="J252" s="439"/>
      <c r="K252" s="383"/>
      <c r="L252" s="383"/>
      <c r="M252" s="383"/>
      <c r="N252" s="383"/>
      <c r="O252" s="373"/>
    </row>
    <row r="253" spans="10:15" s="2" customFormat="1">
      <c r="J253" s="439"/>
      <c r="K253" s="383"/>
      <c r="L253" s="383"/>
      <c r="M253" s="383"/>
      <c r="N253" s="383"/>
      <c r="O253" s="373"/>
    </row>
    <row r="254" spans="10:15" s="2" customFormat="1">
      <c r="J254" s="439"/>
      <c r="K254" s="383"/>
      <c r="L254" s="383"/>
      <c r="M254" s="383"/>
      <c r="N254" s="383"/>
      <c r="O254" s="373"/>
    </row>
    <row r="255" spans="10:15" s="2" customFormat="1">
      <c r="J255" s="439"/>
      <c r="K255" s="383"/>
      <c r="L255" s="383"/>
      <c r="M255" s="383"/>
      <c r="N255" s="383"/>
      <c r="O255" s="373"/>
    </row>
    <row r="256" spans="10:15" s="2" customFormat="1">
      <c r="J256" s="439"/>
      <c r="K256" s="383"/>
      <c r="L256" s="383"/>
      <c r="M256" s="383"/>
      <c r="N256" s="383"/>
      <c r="O256" s="373"/>
    </row>
    <row r="257" spans="10:15" s="2" customFormat="1">
      <c r="J257" s="439"/>
      <c r="K257" s="383"/>
      <c r="L257" s="383"/>
      <c r="M257" s="383"/>
      <c r="N257" s="383"/>
      <c r="O257" s="373"/>
    </row>
    <row r="258" spans="10:15" s="2" customFormat="1">
      <c r="J258" s="439"/>
      <c r="K258" s="383"/>
      <c r="L258" s="383"/>
      <c r="M258" s="383"/>
      <c r="N258" s="383"/>
      <c r="O258" s="373"/>
    </row>
    <row r="259" spans="10:15" s="2" customFormat="1">
      <c r="J259" s="439"/>
      <c r="K259" s="383"/>
      <c r="L259" s="383"/>
      <c r="M259" s="383"/>
      <c r="N259" s="383"/>
      <c r="O259" s="373"/>
    </row>
    <row r="260" spans="10:15" s="2" customFormat="1">
      <c r="J260" s="439"/>
      <c r="K260" s="383"/>
      <c r="L260" s="383"/>
      <c r="M260" s="383"/>
      <c r="N260" s="383"/>
      <c r="O260" s="373"/>
    </row>
  </sheetData>
  <mergeCells count="71">
    <mergeCell ref="B1:F1"/>
    <mergeCell ref="H5:I5"/>
    <mergeCell ref="H7:I7"/>
    <mergeCell ref="C3:D3"/>
    <mergeCell ref="H1:I1"/>
    <mergeCell ref="B23:B26"/>
    <mergeCell ref="H23:I23"/>
    <mergeCell ref="H24:I24"/>
    <mergeCell ref="H19:I19"/>
    <mergeCell ref="C17:D17"/>
    <mergeCell ref="E17:F17"/>
    <mergeCell ref="C22:I22"/>
    <mergeCell ref="H25:I25"/>
    <mergeCell ref="H26:I26"/>
    <mergeCell ref="H18:I18"/>
    <mergeCell ref="G17:I17"/>
    <mergeCell ref="C21:I21"/>
    <mergeCell ref="C193:D193"/>
    <mergeCell ref="G195:H195"/>
    <mergeCell ref="C42:I42"/>
    <mergeCell ref="C94:I94"/>
    <mergeCell ref="C95:D95"/>
    <mergeCell ref="G97:H97"/>
    <mergeCell ref="C192:I192"/>
    <mergeCell ref="F149:G149"/>
    <mergeCell ref="E149:E150"/>
    <mergeCell ref="G98:I98"/>
    <mergeCell ref="C141:D141"/>
    <mergeCell ref="G45:H45"/>
    <mergeCell ref="B44:F44"/>
    <mergeCell ref="D45:E45"/>
    <mergeCell ref="B51:B52"/>
    <mergeCell ref="B149:B150"/>
    <mergeCell ref="C149:C150"/>
    <mergeCell ref="D149:D150"/>
    <mergeCell ref="B98:F98"/>
    <mergeCell ref="C120:H122"/>
    <mergeCell ref="F134:H134"/>
    <mergeCell ref="G136:I136"/>
    <mergeCell ref="B105:B106"/>
    <mergeCell ref="C125:H127"/>
    <mergeCell ref="C132:H132"/>
    <mergeCell ref="C107:H110"/>
    <mergeCell ref="C113:H117"/>
    <mergeCell ref="C37:D37"/>
    <mergeCell ref="G37:I37"/>
    <mergeCell ref="C33:I33"/>
    <mergeCell ref="L51:M51"/>
    <mergeCell ref="C101:H105"/>
    <mergeCell ref="J51:K51"/>
    <mergeCell ref="C51:C52"/>
    <mergeCell ref="F51:F52"/>
    <mergeCell ref="G51:G52"/>
    <mergeCell ref="D51:D52"/>
    <mergeCell ref="E51:E52"/>
    <mergeCell ref="C11:I11"/>
    <mergeCell ref="A99:I99"/>
    <mergeCell ref="G95:I95"/>
    <mergeCell ref="N51:O51"/>
    <mergeCell ref="H9:I9"/>
    <mergeCell ref="H10:I10"/>
    <mergeCell ref="H12:I12"/>
    <mergeCell ref="H14:I14"/>
    <mergeCell ref="H16:I16"/>
    <mergeCell ref="H13:I13"/>
    <mergeCell ref="H15:I15"/>
    <mergeCell ref="C29:I29"/>
    <mergeCell ref="C32:I32"/>
    <mergeCell ref="C30:I30"/>
    <mergeCell ref="C31:I31"/>
    <mergeCell ref="G38:I38"/>
  </mergeCells>
  <phoneticPr fontId="4"/>
  <conditionalFormatting sqref="C107 G151:I170">
    <cfRule type="cellIs" dxfId="11" priority="7" operator="greaterThan">
      <formula>0</formula>
    </cfRule>
  </conditionalFormatting>
  <conditionalFormatting sqref="C53:D92">
    <cfRule type="cellIs" dxfId="10" priority="22" operator="greaterThan">
      <formula>0</formula>
    </cfRule>
  </conditionalFormatting>
  <conditionalFormatting sqref="C151:D170">
    <cfRule type="cellIs" dxfId="9" priority="16" operator="greaterThan">
      <formula>0</formula>
    </cfRule>
  </conditionalFormatting>
  <conditionalFormatting sqref="D4">
    <cfRule type="expression" dxfId="8" priority="33">
      <formula>LEN(D4)&gt;0</formula>
    </cfRule>
  </conditionalFormatting>
  <conditionalFormatting sqref="E3 C3:C4">
    <cfRule type="expression" dxfId="7" priority="10">
      <formula>LEN(C3)&gt;0</formula>
    </cfRule>
  </conditionalFormatting>
  <conditionalFormatting sqref="E53:E92">
    <cfRule type="expression" dxfId="6" priority="21">
      <formula>LEN(E53)&gt;0</formula>
    </cfRule>
  </conditionalFormatting>
  <conditionalFormatting sqref="E151:E170">
    <cfRule type="expression" dxfId="5" priority="15">
      <formula>LEN(E151)&gt;0</formula>
    </cfRule>
  </conditionalFormatting>
  <conditionalFormatting sqref="G97">
    <cfRule type="cellIs" dxfId="4" priority="29" operator="greaterThan">
      <formula>0</formula>
    </cfRule>
  </conditionalFormatting>
  <conditionalFormatting sqref="G143">
    <cfRule type="cellIs" dxfId="3" priority="3" operator="greaterThan">
      <formula>0</formula>
    </cfRule>
  </conditionalFormatting>
  <conditionalFormatting sqref="G195">
    <cfRule type="cellIs" dxfId="2" priority="12" operator="greaterThan">
      <formula>0</formula>
    </cfRule>
  </conditionalFormatting>
  <conditionalFormatting sqref="G53:O92">
    <cfRule type="cellIs" dxfId="1" priority="1" operator="greaterThan">
      <formula>0</formula>
    </cfRule>
  </conditionalFormatting>
  <conditionalFormatting sqref="I107:I127">
    <cfRule type="cellIs" dxfId="0" priority="2" operator="greaterThan">
      <formula>0</formula>
    </cfRule>
  </conditionalFormatting>
  <dataValidations disablePrompts="1" count="1">
    <dataValidation type="list" allowBlank="1" showInputMessage="1" showErrorMessage="1" sqref="E50 E148" xr:uid="{00000000-0002-0000-0C00-000000000000}">
      <formula1>",　,１年,２年,３年,"</formula1>
    </dataValidation>
  </dataValidations>
  <pageMargins left="0.70866141732283472" right="0.35433070866141736" top="0.27559055118110237" bottom="0.31496062992125984" header="0.27559055118110237" footer="0.31496062992125984"/>
  <pageSetup paperSize="9" scale="90" fitToHeight="4" orientation="portrait" r:id="rId1"/>
  <rowBreaks count="2" manualBreakCount="2">
    <brk id="43" max="8" man="1"/>
    <brk id="9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47" r:id="rId4" name="Check Box 11">
              <controlPr locked="0" defaultSize="0" print="0" autoFill="0" autoLine="0" autoPict="0" altText="">
                <anchor moveWithCells="1">
                  <from>
                    <xdr:col>0</xdr:col>
                    <xdr:colOff>38100</xdr:colOff>
                    <xdr:row>28</xdr:row>
                    <xdr:rowOff>0</xdr:rowOff>
                  </from>
                  <to>
                    <xdr:col>8</xdr:col>
                    <xdr:colOff>238125</xdr:colOff>
                    <xdr:row>32</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R320"/>
  <sheetViews>
    <sheetView view="pageBreakPreview" topLeftCell="A184" zoomScaleNormal="130" zoomScaleSheetLayoutView="100" workbookViewId="0">
      <selection activeCell="N197" sqref="N197"/>
    </sheetView>
  </sheetViews>
  <sheetFormatPr defaultColWidth="9" defaultRowHeight="13.5"/>
  <cols>
    <col min="1" max="1" width="11" style="628" bestFit="1" customWidth="1"/>
    <col min="2" max="2" width="14.75" style="629" bestFit="1" customWidth="1"/>
    <col min="3" max="3" width="13" style="629" bestFit="1" customWidth="1"/>
    <col min="4" max="4" width="19" style="629" bestFit="1" customWidth="1"/>
    <col min="5" max="5" width="7.25" style="629" bestFit="1" customWidth="1"/>
    <col min="6" max="18" width="7.5" style="629" customWidth="1"/>
    <col min="19" max="16384" width="9" style="629"/>
  </cols>
  <sheetData>
    <row r="1" spans="1:18" ht="14.25" thickBot="1">
      <c r="F1" s="629" t="s">
        <v>1096</v>
      </c>
    </row>
    <row r="2" spans="1:18" ht="14.25" thickBot="1">
      <c r="A2" s="630" t="s">
        <v>484</v>
      </c>
      <c r="B2" s="631" t="s">
        <v>485</v>
      </c>
      <c r="C2" s="631" t="s">
        <v>486</v>
      </c>
      <c r="D2" s="631" t="s">
        <v>487</v>
      </c>
      <c r="E2" s="631" t="s">
        <v>271</v>
      </c>
      <c r="F2" s="632" t="s">
        <v>1104</v>
      </c>
      <c r="G2" s="632" t="s">
        <v>1105</v>
      </c>
      <c r="H2" s="632" t="s">
        <v>1106</v>
      </c>
      <c r="I2" s="632" t="s">
        <v>1107</v>
      </c>
      <c r="J2" s="632" t="s">
        <v>1108</v>
      </c>
      <c r="K2" s="632" t="s">
        <v>1109</v>
      </c>
      <c r="L2" s="632" t="s">
        <v>1110</v>
      </c>
      <c r="M2" s="632" t="s">
        <v>1111</v>
      </c>
      <c r="N2" s="632" t="s">
        <v>1112</v>
      </c>
      <c r="O2" s="632" t="s">
        <v>1113</v>
      </c>
      <c r="P2" s="632" t="s">
        <v>1114</v>
      </c>
      <c r="Q2" s="632" t="s">
        <v>1115</v>
      </c>
      <c r="R2" s="632"/>
    </row>
    <row r="3" spans="1:18">
      <c r="A3" s="633">
        <v>22501</v>
      </c>
      <c r="B3" s="634" t="s">
        <v>49</v>
      </c>
      <c r="C3" s="634" t="s">
        <v>796</v>
      </c>
      <c r="D3" s="634" t="s">
        <v>797</v>
      </c>
      <c r="E3" s="634" t="s">
        <v>1093</v>
      </c>
      <c r="F3" s="634" t="s">
        <v>1117</v>
      </c>
      <c r="G3" s="634"/>
      <c r="H3" s="634" t="s">
        <v>1117</v>
      </c>
      <c r="I3" s="634" t="s">
        <v>1148</v>
      </c>
      <c r="J3" s="634"/>
      <c r="K3" s="634"/>
      <c r="L3" s="634"/>
      <c r="M3" s="634"/>
      <c r="N3" s="634"/>
      <c r="O3" s="634"/>
      <c r="P3" s="634"/>
      <c r="Q3" s="634"/>
      <c r="R3" s="634"/>
    </row>
    <row r="4" spans="1:18">
      <c r="A4" s="635">
        <v>22502</v>
      </c>
      <c r="B4" s="637" t="s">
        <v>49</v>
      </c>
      <c r="C4" s="637" t="s">
        <v>798</v>
      </c>
      <c r="D4" s="637" t="s">
        <v>799</v>
      </c>
      <c r="E4" s="637" t="s">
        <v>1093</v>
      </c>
      <c r="F4" s="637"/>
      <c r="G4" s="637"/>
      <c r="H4" s="637"/>
      <c r="I4" s="637"/>
      <c r="J4" s="637"/>
      <c r="K4" s="637"/>
      <c r="L4" s="637"/>
      <c r="M4" s="637"/>
      <c r="N4" s="637"/>
      <c r="O4" s="637"/>
      <c r="P4" s="637"/>
      <c r="Q4" s="637"/>
      <c r="R4" s="637"/>
    </row>
    <row r="5" spans="1:18">
      <c r="A5" s="635">
        <v>22503</v>
      </c>
      <c r="B5" s="637" t="s">
        <v>49</v>
      </c>
      <c r="C5" s="637" t="s">
        <v>800</v>
      </c>
      <c r="D5" s="637" t="s">
        <v>801</v>
      </c>
      <c r="E5" s="637" t="s">
        <v>1093</v>
      </c>
      <c r="F5" s="637"/>
      <c r="G5" s="637"/>
      <c r="H5" s="637"/>
      <c r="I5" s="637" t="s">
        <v>1140</v>
      </c>
      <c r="J5" s="637"/>
      <c r="K5" s="637"/>
      <c r="L5" s="637"/>
      <c r="M5" s="637"/>
      <c r="N5" s="637"/>
      <c r="O5" s="637"/>
      <c r="P5" s="637"/>
      <c r="Q5" s="637"/>
      <c r="R5" s="637"/>
    </row>
    <row r="6" spans="1:18">
      <c r="A6" s="635">
        <v>22504</v>
      </c>
      <c r="B6" s="637" t="s">
        <v>49</v>
      </c>
      <c r="C6" s="637" t="s">
        <v>875</v>
      </c>
      <c r="D6" s="637" t="s">
        <v>876</v>
      </c>
      <c r="E6" s="637" t="s">
        <v>1093</v>
      </c>
      <c r="F6" s="637" t="s">
        <v>1125</v>
      </c>
      <c r="G6" s="637"/>
      <c r="H6" s="637"/>
      <c r="I6" s="637"/>
      <c r="J6" s="637"/>
      <c r="K6" s="637"/>
      <c r="L6" s="637"/>
      <c r="M6" s="637"/>
      <c r="N6" s="637"/>
      <c r="O6" s="637"/>
      <c r="P6" s="637"/>
      <c r="Q6" s="637"/>
      <c r="R6" s="637"/>
    </row>
    <row r="7" spans="1:18">
      <c r="A7" s="635">
        <v>42401</v>
      </c>
      <c r="B7" s="637" t="s">
        <v>57</v>
      </c>
      <c r="C7" s="637" t="s">
        <v>488</v>
      </c>
      <c r="D7" s="637" t="s">
        <v>489</v>
      </c>
      <c r="E7" s="637" t="s">
        <v>1092</v>
      </c>
      <c r="F7" s="637" t="s">
        <v>1116</v>
      </c>
      <c r="G7" s="637"/>
      <c r="H7" s="637" t="s">
        <v>1118</v>
      </c>
      <c r="I7" s="637" t="s">
        <v>1163</v>
      </c>
      <c r="J7" s="637"/>
      <c r="K7" s="637"/>
      <c r="L7" s="637"/>
      <c r="M7" s="637"/>
      <c r="N7" s="637"/>
      <c r="O7" s="637"/>
      <c r="P7" s="637"/>
      <c r="Q7" s="637"/>
      <c r="R7" s="637"/>
    </row>
    <row r="8" spans="1:18">
      <c r="A8" s="635">
        <v>42402</v>
      </c>
      <c r="B8" s="637" t="s">
        <v>57</v>
      </c>
      <c r="C8" s="637" t="s">
        <v>490</v>
      </c>
      <c r="D8" s="637" t="s">
        <v>491</v>
      </c>
      <c r="E8" s="637" t="s">
        <v>1092</v>
      </c>
      <c r="F8" s="637"/>
      <c r="G8" s="637"/>
      <c r="H8" s="637"/>
      <c r="I8" s="637"/>
      <c r="J8" s="637"/>
      <c r="K8" s="637"/>
      <c r="L8" s="637"/>
      <c r="M8" s="637"/>
      <c r="N8" s="637"/>
      <c r="O8" s="637"/>
      <c r="P8" s="637"/>
      <c r="Q8" s="637"/>
      <c r="R8" s="637"/>
    </row>
    <row r="9" spans="1:18">
      <c r="A9" s="635">
        <v>42403</v>
      </c>
      <c r="B9" s="637" t="s">
        <v>57</v>
      </c>
      <c r="C9" s="637" t="s">
        <v>492</v>
      </c>
      <c r="D9" s="637" t="s">
        <v>493</v>
      </c>
      <c r="E9" s="637" t="s">
        <v>1092</v>
      </c>
      <c r="F9" s="637" t="s">
        <v>1116</v>
      </c>
      <c r="G9" s="637"/>
      <c r="H9" s="637" t="s">
        <v>1116</v>
      </c>
      <c r="I9" s="637"/>
      <c r="J9" s="637"/>
      <c r="K9" s="637"/>
      <c r="L9" s="637"/>
      <c r="M9" s="637"/>
      <c r="N9" s="637"/>
      <c r="O9" s="637"/>
      <c r="P9" s="637"/>
      <c r="Q9" s="637"/>
      <c r="R9" s="637"/>
    </row>
    <row r="10" spans="1:18">
      <c r="A10" s="635">
        <v>42404</v>
      </c>
      <c r="B10" s="637" t="s">
        <v>57</v>
      </c>
      <c r="C10" s="637" t="s">
        <v>494</v>
      </c>
      <c r="D10" s="637" t="s">
        <v>495</v>
      </c>
      <c r="E10" s="637" t="s">
        <v>1092</v>
      </c>
      <c r="F10" s="637" t="s">
        <v>1123</v>
      </c>
      <c r="G10" s="637" t="s">
        <v>1156</v>
      </c>
      <c r="H10" s="637" t="s">
        <v>1123</v>
      </c>
      <c r="I10" s="637" t="s">
        <v>1164</v>
      </c>
      <c r="J10" s="637"/>
      <c r="K10" s="637"/>
      <c r="L10" s="637"/>
      <c r="M10" s="637"/>
      <c r="N10" s="637"/>
      <c r="O10" s="637"/>
      <c r="P10" s="637"/>
      <c r="Q10" s="637"/>
      <c r="R10" s="637"/>
    </row>
    <row r="11" spans="1:18">
      <c r="A11" s="635">
        <v>42405</v>
      </c>
      <c r="B11" s="637" t="s">
        <v>57</v>
      </c>
      <c r="C11" s="637" t="s">
        <v>496</v>
      </c>
      <c r="D11" s="637" t="s">
        <v>497</v>
      </c>
      <c r="E11" s="637" t="s">
        <v>1092</v>
      </c>
      <c r="F11" s="637"/>
      <c r="G11" s="637"/>
      <c r="H11" s="637" t="s">
        <v>1116</v>
      </c>
      <c r="I11" s="637"/>
      <c r="J11" s="637"/>
      <c r="K11" s="637"/>
      <c r="L11" s="637"/>
      <c r="M11" s="637"/>
      <c r="N11" s="637"/>
      <c r="O11" s="637"/>
      <c r="P11" s="637"/>
      <c r="Q11" s="637"/>
      <c r="R11" s="637"/>
    </row>
    <row r="12" spans="1:18">
      <c r="A12" s="635">
        <v>42406</v>
      </c>
      <c r="B12" s="637" t="s">
        <v>57</v>
      </c>
      <c r="C12" s="637" t="s">
        <v>498</v>
      </c>
      <c r="D12" s="637" t="s">
        <v>499</v>
      </c>
      <c r="E12" s="637" t="s">
        <v>1092</v>
      </c>
      <c r="F12" s="637" t="s">
        <v>1122</v>
      </c>
      <c r="G12" s="637"/>
      <c r="H12" s="637" t="s">
        <v>1122</v>
      </c>
      <c r="I12" s="637"/>
      <c r="J12" s="637" t="s">
        <v>1123</v>
      </c>
      <c r="K12" s="637"/>
      <c r="L12" s="637"/>
      <c r="M12" s="637"/>
      <c r="N12" s="637"/>
      <c r="O12" s="637"/>
      <c r="P12" s="637"/>
      <c r="Q12" s="637"/>
      <c r="R12" s="637"/>
    </row>
    <row r="13" spans="1:18">
      <c r="A13" s="635">
        <v>42407</v>
      </c>
      <c r="B13" s="637" t="s">
        <v>57</v>
      </c>
      <c r="C13" s="637" t="s">
        <v>500</v>
      </c>
      <c r="D13" s="637" t="s">
        <v>501</v>
      </c>
      <c r="E13" s="637" t="s">
        <v>1092</v>
      </c>
      <c r="F13" s="637"/>
      <c r="G13" s="637"/>
      <c r="H13" s="637"/>
      <c r="I13" s="637"/>
      <c r="J13" s="637"/>
      <c r="K13" s="637"/>
      <c r="L13" s="637"/>
      <c r="M13" s="637"/>
      <c r="N13" s="637"/>
      <c r="O13" s="637"/>
      <c r="P13" s="637"/>
      <c r="Q13" s="637"/>
      <c r="R13" s="637"/>
    </row>
    <row r="14" spans="1:18">
      <c r="A14" s="635">
        <v>42501</v>
      </c>
      <c r="B14" s="637" t="s">
        <v>57</v>
      </c>
      <c r="C14" s="637" t="s">
        <v>849</v>
      </c>
      <c r="D14" s="637" t="s">
        <v>850</v>
      </c>
      <c r="E14" s="637" t="s">
        <v>1093</v>
      </c>
      <c r="F14" s="637" t="s">
        <v>1117</v>
      </c>
      <c r="G14" s="637"/>
      <c r="H14" s="637" t="s">
        <v>1117</v>
      </c>
      <c r="I14" s="637" t="s">
        <v>1162</v>
      </c>
      <c r="J14" s="637"/>
      <c r="K14" s="637"/>
      <c r="L14" s="637"/>
      <c r="M14" s="637"/>
      <c r="N14" s="637"/>
      <c r="O14" s="637"/>
      <c r="P14" s="637"/>
      <c r="Q14" s="637"/>
      <c r="R14" s="637"/>
    </row>
    <row r="15" spans="1:18">
      <c r="A15" s="635">
        <v>42502</v>
      </c>
      <c r="B15" s="637" t="s">
        <v>57</v>
      </c>
      <c r="C15" s="637" t="s">
        <v>851</v>
      </c>
      <c r="D15" s="637" t="s">
        <v>852</v>
      </c>
      <c r="E15" s="637" t="s">
        <v>1093</v>
      </c>
      <c r="F15" s="637"/>
      <c r="G15" s="637"/>
      <c r="H15" s="637"/>
      <c r="I15" s="637"/>
      <c r="J15" s="637"/>
      <c r="K15" s="637"/>
      <c r="L15" s="637"/>
      <c r="M15" s="637"/>
      <c r="N15" s="637"/>
      <c r="O15" s="637"/>
      <c r="P15" s="637"/>
      <c r="Q15" s="637"/>
      <c r="R15" s="637"/>
    </row>
    <row r="16" spans="1:18">
      <c r="A16" s="635">
        <v>42503</v>
      </c>
      <c r="B16" s="637" t="s">
        <v>57</v>
      </c>
      <c r="C16" s="637" t="s">
        <v>853</v>
      </c>
      <c r="D16" s="637" t="s">
        <v>854</v>
      </c>
      <c r="E16" s="637" t="s">
        <v>1093</v>
      </c>
      <c r="F16" s="637"/>
      <c r="G16" s="637"/>
      <c r="H16" s="637"/>
      <c r="I16" s="637"/>
      <c r="J16" s="637"/>
      <c r="K16" s="637"/>
      <c r="L16" s="637"/>
      <c r="M16" s="637"/>
      <c r="N16" s="637"/>
      <c r="O16" s="637"/>
      <c r="P16" s="637"/>
      <c r="Q16" s="637"/>
      <c r="R16" s="637"/>
    </row>
    <row r="17" spans="1:18">
      <c r="A17" s="635">
        <v>52401</v>
      </c>
      <c r="B17" s="637" t="s">
        <v>312</v>
      </c>
      <c r="C17" s="637" t="s">
        <v>502</v>
      </c>
      <c r="D17" s="637" t="s">
        <v>503</v>
      </c>
      <c r="E17" s="637" t="s">
        <v>1092</v>
      </c>
      <c r="F17" s="637"/>
      <c r="G17" s="637"/>
      <c r="H17" s="637"/>
      <c r="I17" s="637"/>
      <c r="J17" s="637"/>
      <c r="K17" s="637"/>
      <c r="L17" s="637"/>
      <c r="M17" s="637"/>
      <c r="N17" s="637"/>
      <c r="O17" s="637"/>
      <c r="P17" s="637"/>
      <c r="Q17" s="637"/>
      <c r="R17" s="637"/>
    </row>
    <row r="18" spans="1:18">
      <c r="A18" s="635">
        <v>52402</v>
      </c>
      <c r="B18" s="637" t="s">
        <v>312</v>
      </c>
      <c r="C18" s="637" t="s">
        <v>504</v>
      </c>
      <c r="D18" s="637" t="s">
        <v>505</v>
      </c>
      <c r="E18" s="637" t="s">
        <v>1092</v>
      </c>
      <c r="F18" s="637"/>
      <c r="G18" s="637"/>
      <c r="H18" s="637"/>
      <c r="I18" s="637"/>
      <c r="J18" s="637"/>
      <c r="K18" s="637"/>
      <c r="L18" s="637"/>
      <c r="M18" s="637"/>
      <c r="N18" s="637"/>
      <c r="O18" s="637"/>
      <c r="P18" s="637"/>
      <c r="Q18" s="637"/>
      <c r="R18" s="637"/>
    </row>
    <row r="19" spans="1:18">
      <c r="A19" s="635">
        <v>62401</v>
      </c>
      <c r="B19" s="637" t="s">
        <v>63</v>
      </c>
      <c r="C19" s="637" t="s">
        <v>506</v>
      </c>
      <c r="D19" s="637" t="s">
        <v>507</v>
      </c>
      <c r="E19" s="637" t="s">
        <v>1092</v>
      </c>
      <c r="F19" s="637"/>
      <c r="G19" s="637" t="s">
        <v>1146</v>
      </c>
      <c r="H19" s="637" t="s">
        <v>1125</v>
      </c>
      <c r="I19" s="637"/>
      <c r="J19" s="637"/>
      <c r="K19" s="637"/>
      <c r="L19" s="637"/>
      <c r="M19" s="637"/>
      <c r="N19" s="637"/>
      <c r="O19" s="637"/>
      <c r="P19" s="637"/>
      <c r="Q19" s="637"/>
      <c r="R19" s="637"/>
    </row>
    <row r="20" spans="1:18">
      <c r="A20" s="635">
        <v>62402</v>
      </c>
      <c r="B20" s="637" t="s">
        <v>63</v>
      </c>
      <c r="C20" s="637" t="s">
        <v>508</v>
      </c>
      <c r="D20" s="637" t="s">
        <v>509</v>
      </c>
      <c r="E20" s="637" t="s">
        <v>1092</v>
      </c>
      <c r="F20" s="637"/>
      <c r="G20" s="637"/>
      <c r="H20" s="637"/>
      <c r="I20" s="637"/>
      <c r="J20" s="637"/>
      <c r="K20" s="637"/>
      <c r="L20" s="637"/>
      <c r="M20" s="637"/>
      <c r="N20" s="637"/>
      <c r="O20" s="637"/>
      <c r="P20" s="637"/>
      <c r="Q20" s="637"/>
      <c r="R20" s="637"/>
    </row>
    <row r="21" spans="1:18">
      <c r="A21" s="635">
        <v>62403</v>
      </c>
      <c r="B21" s="637" t="s">
        <v>63</v>
      </c>
      <c r="C21" s="637" t="s">
        <v>843</v>
      </c>
      <c r="D21" s="637" t="s">
        <v>846</v>
      </c>
      <c r="E21" s="637" t="s">
        <v>1092</v>
      </c>
      <c r="F21" s="637"/>
      <c r="G21" s="637"/>
      <c r="H21" s="637"/>
      <c r="I21" s="637"/>
      <c r="J21" s="637"/>
      <c r="K21" s="637"/>
      <c r="L21" s="637"/>
      <c r="M21" s="637"/>
      <c r="N21" s="637"/>
      <c r="O21" s="637"/>
      <c r="P21" s="637"/>
      <c r="Q21" s="637"/>
      <c r="R21" s="637"/>
    </row>
    <row r="22" spans="1:18">
      <c r="A22" s="635">
        <v>62404</v>
      </c>
      <c r="B22" s="637" t="s">
        <v>63</v>
      </c>
      <c r="C22" s="637" t="s">
        <v>844</v>
      </c>
      <c r="D22" s="637" t="s">
        <v>847</v>
      </c>
      <c r="E22" s="637" t="s">
        <v>1092</v>
      </c>
      <c r="F22" s="637"/>
      <c r="G22" s="637"/>
      <c r="H22" s="637"/>
      <c r="I22" s="637"/>
      <c r="J22" s="637"/>
      <c r="K22" s="637"/>
      <c r="L22" s="637"/>
      <c r="M22" s="637"/>
      <c r="N22" s="637"/>
      <c r="O22" s="637"/>
      <c r="P22" s="637"/>
      <c r="Q22" s="637"/>
      <c r="R22" s="637"/>
    </row>
    <row r="23" spans="1:18">
      <c r="A23" s="635">
        <v>62405</v>
      </c>
      <c r="B23" s="637" t="s">
        <v>63</v>
      </c>
      <c r="C23" s="637" t="s">
        <v>845</v>
      </c>
      <c r="D23" s="637" t="s">
        <v>848</v>
      </c>
      <c r="E23" s="637" t="s">
        <v>1092</v>
      </c>
      <c r="F23" s="637"/>
      <c r="G23" s="637"/>
      <c r="H23" s="637"/>
      <c r="I23" s="637"/>
      <c r="J23" s="637"/>
      <c r="K23" s="637"/>
      <c r="L23" s="637"/>
      <c r="M23" s="637"/>
      <c r="N23" s="637"/>
      <c r="O23" s="637"/>
      <c r="P23" s="637"/>
      <c r="Q23" s="637"/>
      <c r="R23" s="637"/>
    </row>
    <row r="24" spans="1:18">
      <c r="A24" s="635">
        <v>72402</v>
      </c>
      <c r="B24" s="637" t="s">
        <v>67</v>
      </c>
      <c r="C24" s="637" t="s">
        <v>510</v>
      </c>
      <c r="D24" s="637" t="s">
        <v>985</v>
      </c>
      <c r="E24" s="637" t="s">
        <v>1092</v>
      </c>
      <c r="F24" s="637" t="s">
        <v>1117</v>
      </c>
      <c r="G24" s="637"/>
      <c r="H24" s="637"/>
      <c r="I24" s="637"/>
      <c r="J24" s="637"/>
      <c r="K24" s="637"/>
      <c r="L24" s="637"/>
      <c r="M24" s="637"/>
      <c r="N24" s="637"/>
      <c r="O24" s="637"/>
      <c r="P24" s="637"/>
      <c r="Q24" s="637"/>
      <c r="R24" s="637"/>
    </row>
    <row r="25" spans="1:18">
      <c r="A25" s="635">
        <v>72501</v>
      </c>
      <c r="B25" s="637" t="s">
        <v>67</v>
      </c>
      <c r="C25" s="637" t="s">
        <v>784</v>
      </c>
      <c r="D25" s="637" t="s">
        <v>785</v>
      </c>
      <c r="E25" s="637" t="s">
        <v>1093</v>
      </c>
      <c r="F25" s="637"/>
      <c r="G25" s="637"/>
      <c r="H25" s="637"/>
      <c r="I25" s="637"/>
      <c r="J25" s="637"/>
      <c r="K25" s="637"/>
      <c r="L25" s="637"/>
      <c r="M25" s="637"/>
      <c r="N25" s="637"/>
      <c r="O25" s="637"/>
      <c r="P25" s="637"/>
      <c r="Q25" s="637"/>
      <c r="R25" s="637"/>
    </row>
    <row r="26" spans="1:18">
      <c r="A26" s="635">
        <v>72502</v>
      </c>
      <c r="B26" s="637" t="s">
        <v>67</v>
      </c>
      <c r="C26" s="637" t="s">
        <v>786</v>
      </c>
      <c r="D26" s="637" t="s">
        <v>787</v>
      </c>
      <c r="E26" s="637" t="s">
        <v>1093</v>
      </c>
      <c r="F26" s="637"/>
      <c r="G26" s="637"/>
      <c r="H26" s="637"/>
      <c r="I26" s="637"/>
      <c r="J26" s="637"/>
      <c r="K26" s="637"/>
      <c r="L26" s="637"/>
      <c r="M26" s="637"/>
      <c r="N26" s="637"/>
      <c r="O26" s="637"/>
      <c r="P26" s="637"/>
      <c r="Q26" s="637"/>
      <c r="R26" s="637"/>
    </row>
    <row r="27" spans="1:18">
      <c r="A27" s="635">
        <v>72503</v>
      </c>
      <c r="B27" s="637" t="s">
        <v>67</v>
      </c>
      <c r="C27" s="637" t="s">
        <v>788</v>
      </c>
      <c r="D27" s="637" t="s">
        <v>789</v>
      </c>
      <c r="E27" s="637" t="s">
        <v>1093</v>
      </c>
      <c r="F27" s="637"/>
      <c r="G27" s="637"/>
      <c r="H27" s="637"/>
      <c r="I27" s="637"/>
      <c r="J27" s="637"/>
      <c r="K27" s="637"/>
      <c r="L27" s="637"/>
      <c r="M27" s="637"/>
      <c r="N27" s="637"/>
      <c r="O27" s="637"/>
      <c r="P27" s="637"/>
      <c r="Q27" s="637"/>
      <c r="R27" s="637"/>
    </row>
    <row r="28" spans="1:18">
      <c r="A28" s="635">
        <v>72504</v>
      </c>
      <c r="B28" s="637" t="s">
        <v>67</v>
      </c>
      <c r="C28" s="637" t="s">
        <v>790</v>
      </c>
      <c r="D28" s="637" t="s">
        <v>791</v>
      </c>
      <c r="E28" s="637" t="s">
        <v>1093</v>
      </c>
      <c r="F28" s="637"/>
      <c r="G28" s="637"/>
      <c r="H28" s="637"/>
      <c r="I28" s="637" t="s">
        <v>1146</v>
      </c>
      <c r="J28" s="637"/>
      <c r="K28" s="637"/>
      <c r="L28" s="637"/>
      <c r="M28" s="637"/>
      <c r="N28" s="637"/>
      <c r="O28" s="637"/>
      <c r="P28" s="637"/>
      <c r="Q28" s="637"/>
      <c r="R28" s="637"/>
    </row>
    <row r="29" spans="1:18">
      <c r="A29" s="635">
        <v>72505</v>
      </c>
      <c r="B29" s="637" t="s">
        <v>67</v>
      </c>
      <c r="C29" s="637" t="s">
        <v>792</v>
      </c>
      <c r="D29" s="637" t="s">
        <v>793</v>
      </c>
      <c r="E29" s="637" t="s">
        <v>1093</v>
      </c>
      <c r="F29" s="637"/>
      <c r="G29" s="637"/>
      <c r="H29" s="637"/>
      <c r="I29" s="637"/>
      <c r="J29" s="637"/>
      <c r="K29" s="637"/>
      <c r="L29" s="637"/>
      <c r="M29" s="637"/>
      <c r="N29" s="637"/>
      <c r="O29" s="637"/>
      <c r="P29" s="637"/>
      <c r="Q29" s="637"/>
      <c r="R29" s="637"/>
    </row>
    <row r="30" spans="1:18">
      <c r="A30" s="635">
        <v>72506</v>
      </c>
      <c r="B30" s="637" t="s">
        <v>67</v>
      </c>
      <c r="C30" s="637" t="s">
        <v>794</v>
      </c>
      <c r="D30" s="637" t="s">
        <v>795</v>
      </c>
      <c r="E30" s="637" t="s">
        <v>1093</v>
      </c>
      <c r="F30" s="637"/>
      <c r="G30" s="637"/>
      <c r="H30" s="637"/>
      <c r="I30" s="637"/>
      <c r="J30" s="637"/>
      <c r="K30" s="637"/>
      <c r="L30" s="637"/>
      <c r="M30" s="637"/>
      <c r="N30" s="637"/>
      <c r="O30" s="637"/>
      <c r="P30" s="637"/>
      <c r="Q30" s="637"/>
      <c r="R30" s="637"/>
    </row>
    <row r="31" spans="1:18">
      <c r="A31" s="635">
        <v>72507</v>
      </c>
      <c r="B31" s="636" t="s">
        <v>67</v>
      </c>
      <c r="C31" s="636" t="s">
        <v>965</v>
      </c>
      <c r="D31" s="636" t="s">
        <v>966</v>
      </c>
      <c r="E31" s="636" t="s">
        <v>1093</v>
      </c>
      <c r="F31" s="637"/>
      <c r="G31" s="637" t="s">
        <v>1142</v>
      </c>
      <c r="H31" s="637"/>
      <c r="I31" s="637"/>
      <c r="J31" s="637"/>
      <c r="K31" s="637"/>
      <c r="L31" s="637"/>
      <c r="M31" s="637"/>
      <c r="N31" s="637"/>
      <c r="O31" s="637"/>
      <c r="P31" s="637"/>
      <c r="Q31" s="637"/>
      <c r="R31" s="637"/>
    </row>
    <row r="32" spans="1:18">
      <c r="A32" s="635">
        <v>72508</v>
      </c>
      <c r="B32" s="636" t="s">
        <v>67</v>
      </c>
      <c r="C32" s="636" t="s">
        <v>1018</v>
      </c>
      <c r="D32" s="636" t="s">
        <v>1019</v>
      </c>
      <c r="E32" s="636" t="s">
        <v>1093</v>
      </c>
      <c r="F32" s="637"/>
      <c r="G32" s="637" t="s">
        <v>1147</v>
      </c>
      <c r="H32" s="637"/>
      <c r="I32" s="637"/>
      <c r="J32" s="637"/>
      <c r="K32" s="637"/>
      <c r="L32" s="637"/>
      <c r="M32" s="637"/>
      <c r="N32" s="637"/>
      <c r="O32" s="637"/>
      <c r="P32" s="637"/>
      <c r="Q32" s="637"/>
      <c r="R32" s="637"/>
    </row>
    <row r="33" spans="1:18">
      <c r="A33" s="635">
        <v>82401</v>
      </c>
      <c r="B33" s="637" t="s">
        <v>71</v>
      </c>
      <c r="C33" s="637" t="s">
        <v>1126</v>
      </c>
      <c r="D33" s="637" t="s">
        <v>511</v>
      </c>
      <c r="E33" s="637" t="s">
        <v>1092</v>
      </c>
      <c r="F33" s="637" t="s">
        <v>1125</v>
      </c>
      <c r="G33" s="637"/>
      <c r="H33" s="637" t="s">
        <v>1125</v>
      </c>
      <c r="I33" s="637"/>
      <c r="J33" s="637"/>
      <c r="K33" s="637"/>
      <c r="L33" s="637"/>
      <c r="M33" s="637"/>
      <c r="N33" s="637"/>
      <c r="O33" s="637"/>
      <c r="P33" s="637"/>
      <c r="Q33" s="637"/>
      <c r="R33" s="637"/>
    </row>
    <row r="34" spans="1:18">
      <c r="A34" s="635">
        <v>82402</v>
      </c>
      <c r="B34" s="637" t="s">
        <v>71</v>
      </c>
      <c r="C34" s="637" t="s">
        <v>512</v>
      </c>
      <c r="D34" s="637" t="s">
        <v>513</v>
      </c>
      <c r="E34" s="637" t="s">
        <v>1092</v>
      </c>
      <c r="F34" s="637"/>
      <c r="G34" s="637"/>
      <c r="H34" s="637"/>
      <c r="I34" s="637" t="s">
        <v>1161</v>
      </c>
      <c r="J34" s="637"/>
      <c r="K34" s="637"/>
      <c r="L34" s="637"/>
      <c r="M34" s="637"/>
      <c r="N34" s="637"/>
      <c r="O34" s="637"/>
      <c r="P34" s="637"/>
      <c r="Q34" s="637"/>
      <c r="R34" s="637"/>
    </row>
    <row r="35" spans="1:18">
      <c r="A35" s="635">
        <v>82403</v>
      </c>
      <c r="B35" s="637" t="s">
        <v>71</v>
      </c>
      <c r="C35" s="637" t="s">
        <v>514</v>
      </c>
      <c r="D35" s="637" t="s">
        <v>515</v>
      </c>
      <c r="E35" s="637" t="s">
        <v>1092</v>
      </c>
      <c r="F35" s="637" t="s">
        <v>1125</v>
      </c>
      <c r="G35" s="637"/>
      <c r="H35" s="637"/>
      <c r="I35" s="637"/>
      <c r="J35" s="637"/>
      <c r="K35" s="637"/>
      <c r="L35" s="637"/>
      <c r="M35" s="637"/>
      <c r="N35" s="637"/>
      <c r="O35" s="637"/>
      <c r="P35" s="637"/>
      <c r="Q35" s="637"/>
      <c r="R35" s="637"/>
    </row>
    <row r="36" spans="1:18">
      <c r="A36" s="635">
        <v>82501</v>
      </c>
      <c r="B36" s="637" t="s">
        <v>71</v>
      </c>
      <c r="C36" s="637" t="s">
        <v>877</v>
      </c>
      <c r="D36" s="637" t="s">
        <v>878</v>
      </c>
      <c r="E36" s="637" t="s">
        <v>1093</v>
      </c>
      <c r="F36" s="637"/>
      <c r="G36" s="637" t="s">
        <v>1160</v>
      </c>
      <c r="H36" s="637" t="s">
        <v>1125</v>
      </c>
      <c r="I36" s="637"/>
      <c r="J36" s="637"/>
      <c r="K36" s="637"/>
      <c r="L36" s="637"/>
      <c r="M36" s="637"/>
      <c r="N36" s="637"/>
      <c r="O36" s="637"/>
      <c r="P36" s="637"/>
      <c r="Q36" s="637"/>
      <c r="R36" s="637"/>
    </row>
    <row r="37" spans="1:18">
      <c r="A37" s="635">
        <v>82502</v>
      </c>
      <c r="B37" s="637" t="s">
        <v>71</v>
      </c>
      <c r="C37" s="637" t="s">
        <v>879</v>
      </c>
      <c r="D37" s="637" t="s">
        <v>880</v>
      </c>
      <c r="E37" s="637" t="s">
        <v>1093</v>
      </c>
      <c r="F37" s="637"/>
      <c r="G37" s="637"/>
      <c r="H37" s="637"/>
      <c r="I37" s="637"/>
      <c r="J37" s="637"/>
      <c r="K37" s="637"/>
      <c r="L37" s="637"/>
      <c r="M37" s="637"/>
      <c r="N37" s="637"/>
      <c r="O37" s="637"/>
      <c r="P37" s="637"/>
      <c r="Q37" s="637"/>
      <c r="R37" s="637"/>
    </row>
    <row r="38" spans="1:18">
      <c r="A38" s="635">
        <v>102401</v>
      </c>
      <c r="B38" s="637" t="s">
        <v>79</v>
      </c>
      <c r="C38" s="637" t="s">
        <v>516</v>
      </c>
      <c r="D38" s="637" t="s">
        <v>517</v>
      </c>
      <c r="E38" s="637" t="s">
        <v>1092</v>
      </c>
      <c r="F38" s="637"/>
      <c r="G38" s="637" t="s">
        <v>1155</v>
      </c>
      <c r="H38" s="637" t="s">
        <v>1123</v>
      </c>
      <c r="I38" s="637" t="s">
        <v>1156</v>
      </c>
      <c r="J38" s="637"/>
      <c r="K38" s="637"/>
      <c r="L38" s="637"/>
      <c r="M38" s="637"/>
      <c r="N38" s="637"/>
      <c r="O38" s="637"/>
      <c r="P38" s="637"/>
      <c r="Q38" s="637"/>
      <c r="R38" s="637"/>
    </row>
    <row r="39" spans="1:18">
      <c r="A39" s="635">
        <v>102402</v>
      </c>
      <c r="B39" s="637" t="s">
        <v>79</v>
      </c>
      <c r="C39" s="637" t="s">
        <v>518</v>
      </c>
      <c r="D39" s="637" t="s">
        <v>519</v>
      </c>
      <c r="E39" s="637" t="s">
        <v>1092</v>
      </c>
      <c r="F39" s="637" t="s">
        <v>1124</v>
      </c>
      <c r="G39" s="637"/>
      <c r="H39" s="637" t="s">
        <v>1124</v>
      </c>
      <c r="I39" s="637"/>
      <c r="J39" s="637"/>
      <c r="K39" s="637"/>
      <c r="L39" s="637"/>
      <c r="M39" s="637"/>
      <c r="N39" s="637"/>
      <c r="O39" s="637"/>
      <c r="P39" s="637"/>
      <c r="Q39" s="637"/>
      <c r="R39" s="637"/>
    </row>
    <row r="40" spans="1:18">
      <c r="A40" s="635">
        <v>102403</v>
      </c>
      <c r="B40" s="637" t="s">
        <v>79</v>
      </c>
      <c r="C40" s="637" t="s">
        <v>520</v>
      </c>
      <c r="D40" s="637" t="s">
        <v>521</v>
      </c>
      <c r="E40" s="637" t="s">
        <v>1092</v>
      </c>
      <c r="F40" s="637"/>
      <c r="G40" s="637"/>
      <c r="H40" s="637"/>
      <c r="I40" s="637"/>
      <c r="J40" s="637"/>
      <c r="K40" s="637"/>
      <c r="L40" s="637"/>
      <c r="M40" s="637"/>
      <c r="N40" s="637"/>
      <c r="O40" s="637"/>
      <c r="P40" s="637"/>
      <c r="Q40" s="637"/>
      <c r="R40" s="637"/>
    </row>
    <row r="41" spans="1:18">
      <c r="A41" s="635">
        <v>102404</v>
      </c>
      <c r="B41" s="637" t="s">
        <v>79</v>
      </c>
      <c r="C41" s="637" t="s">
        <v>522</v>
      </c>
      <c r="D41" s="637" t="s">
        <v>523</v>
      </c>
      <c r="E41" s="637" t="s">
        <v>1092</v>
      </c>
      <c r="F41" s="637" t="s">
        <v>1117</v>
      </c>
      <c r="G41" s="637"/>
      <c r="H41" s="637" t="s">
        <v>1116</v>
      </c>
      <c r="I41" s="637"/>
      <c r="J41" s="637"/>
      <c r="K41" s="637"/>
      <c r="L41" s="637"/>
      <c r="M41" s="637"/>
      <c r="N41" s="637"/>
      <c r="O41" s="637"/>
      <c r="P41" s="637"/>
      <c r="Q41" s="637"/>
      <c r="R41" s="637"/>
    </row>
    <row r="42" spans="1:18">
      <c r="A42" s="635">
        <v>102405</v>
      </c>
      <c r="B42" s="637" t="s">
        <v>79</v>
      </c>
      <c r="C42" s="637" t="s">
        <v>524</v>
      </c>
      <c r="D42" s="637" t="s">
        <v>525</v>
      </c>
      <c r="E42" s="637" t="s">
        <v>1092</v>
      </c>
      <c r="F42" s="637"/>
      <c r="G42" s="637"/>
      <c r="H42" s="637"/>
      <c r="I42" s="637"/>
      <c r="J42" s="637"/>
      <c r="K42" s="637"/>
      <c r="L42" s="637"/>
      <c r="M42" s="637"/>
      <c r="N42" s="637"/>
      <c r="O42" s="637"/>
      <c r="P42" s="637"/>
      <c r="Q42" s="637"/>
      <c r="R42" s="637"/>
    </row>
    <row r="43" spans="1:18">
      <c r="A43" s="635">
        <v>102406</v>
      </c>
      <c r="B43" s="637" t="s">
        <v>79</v>
      </c>
      <c r="C43" s="637" t="s">
        <v>770</v>
      </c>
      <c r="D43" s="637" t="s">
        <v>771</v>
      </c>
      <c r="E43" s="637" t="s">
        <v>1092</v>
      </c>
      <c r="F43" s="637"/>
      <c r="G43" s="637"/>
      <c r="H43" s="637"/>
      <c r="I43" s="637" t="s">
        <v>1157</v>
      </c>
      <c r="J43" s="637"/>
      <c r="K43" s="637"/>
      <c r="L43" s="637"/>
      <c r="M43" s="637"/>
      <c r="N43" s="637"/>
      <c r="O43" s="637"/>
      <c r="P43" s="637"/>
      <c r="Q43" s="637"/>
      <c r="R43" s="637"/>
    </row>
    <row r="44" spans="1:18">
      <c r="A44" s="635">
        <v>102407</v>
      </c>
      <c r="B44" s="637" t="s">
        <v>79</v>
      </c>
      <c r="C44" s="637" t="s">
        <v>772</v>
      </c>
      <c r="D44" s="637" t="s">
        <v>773</v>
      </c>
      <c r="E44" s="637" t="s">
        <v>1092</v>
      </c>
      <c r="F44" s="637"/>
      <c r="G44" s="637"/>
      <c r="H44" s="637"/>
      <c r="I44" s="637"/>
      <c r="J44" s="637"/>
      <c r="K44" s="637"/>
      <c r="L44" s="637"/>
      <c r="M44" s="637"/>
      <c r="N44" s="637"/>
      <c r="O44" s="637"/>
      <c r="P44" s="637"/>
      <c r="Q44" s="637"/>
      <c r="R44" s="637"/>
    </row>
    <row r="45" spans="1:18">
      <c r="A45" s="635">
        <v>102501</v>
      </c>
      <c r="B45" s="637" t="s">
        <v>79</v>
      </c>
      <c r="C45" s="637" t="s">
        <v>774</v>
      </c>
      <c r="D45" s="637" t="s">
        <v>775</v>
      </c>
      <c r="E45" s="637" t="s">
        <v>1093</v>
      </c>
      <c r="F45" s="637" t="s">
        <v>1123</v>
      </c>
      <c r="G45" s="637" t="s">
        <v>1154</v>
      </c>
      <c r="H45" s="637"/>
      <c r="I45" s="637"/>
      <c r="J45" s="637"/>
      <c r="K45" s="637"/>
      <c r="L45" s="637"/>
      <c r="M45" s="637"/>
      <c r="N45" s="637"/>
      <c r="O45" s="637"/>
      <c r="P45" s="637"/>
      <c r="Q45" s="637"/>
      <c r="R45" s="637"/>
    </row>
    <row r="46" spans="1:18">
      <c r="A46" s="635">
        <v>102502</v>
      </c>
      <c r="B46" s="637" t="s">
        <v>79</v>
      </c>
      <c r="C46" s="637" t="s">
        <v>776</v>
      </c>
      <c r="D46" s="637" t="s">
        <v>777</v>
      </c>
      <c r="E46" s="637" t="s">
        <v>1093</v>
      </c>
      <c r="F46" s="637" t="s">
        <v>1125</v>
      </c>
      <c r="G46" s="637"/>
      <c r="H46" s="637" t="s">
        <v>1125</v>
      </c>
      <c r="I46" s="637"/>
      <c r="J46" s="637"/>
      <c r="K46" s="637"/>
      <c r="L46" s="637"/>
      <c r="M46" s="637"/>
      <c r="N46" s="637"/>
      <c r="O46" s="637"/>
      <c r="P46" s="637"/>
      <c r="Q46" s="637"/>
      <c r="R46" s="637"/>
    </row>
    <row r="47" spans="1:18">
      <c r="A47" s="635">
        <v>102503</v>
      </c>
      <c r="B47" s="637" t="s">
        <v>79</v>
      </c>
      <c r="C47" s="637" t="s">
        <v>778</v>
      </c>
      <c r="D47" s="637" t="s">
        <v>779</v>
      </c>
      <c r="E47" s="637" t="s">
        <v>1093</v>
      </c>
      <c r="F47" s="637"/>
      <c r="G47" s="637"/>
      <c r="H47" s="637"/>
      <c r="I47" s="637" t="s">
        <v>1138</v>
      </c>
      <c r="J47" s="637"/>
      <c r="K47" s="637"/>
      <c r="L47" s="637"/>
      <c r="M47" s="637"/>
      <c r="N47" s="637"/>
      <c r="O47" s="637"/>
      <c r="P47" s="637"/>
      <c r="Q47" s="637"/>
      <c r="R47" s="637"/>
    </row>
    <row r="48" spans="1:18">
      <c r="A48" s="635">
        <v>102504</v>
      </c>
      <c r="B48" s="637" t="s">
        <v>79</v>
      </c>
      <c r="C48" s="637" t="s">
        <v>780</v>
      </c>
      <c r="D48" s="637" t="s">
        <v>781</v>
      </c>
      <c r="E48" s="637" t="s">
        <v>1093</v>
      </c>
      <c r="F48" s="637"/>
      <c r="G48" s="637"/>
      <c r="H48" s="637"/>
      <c r="I48" s="637"/>
      <c r="J48" s="637"/>
      <c r="K48" s="637"/>
      <c r="L48" s="637"/>
      <c r="M48" s="637"/>
      <c r="N48" s="637"/>
      <c r="O48" s="637"/>
      <c r="P48" s="637"/>
      <c r="Q48" s="637"/>
      <c r="R48" s="637"/>
    </row>
    <row r="49" spans="1:18">
      <c r="A49" s="635">
        <v>102505</v>
      </c>
      <c r="B49" s="637" t="s">
        <v>79</v>
      </c>
      <c r="C49" s="637" t="s">
        <v>782</v>
      </c>
      <c r="D49" s="637" t="s">
        <v>783</v>
      </c>
      <c r="E49" s="637" t="s">
        <v>1093</v>
      </c>
      <c r="F49" s="637" t="s">
        <v>1117</v>
      </c>
      <c r="G49" s="637"/>
      <c r="H49" s="637" t="s">
        <v>1117</v>
      </c>
      <c r="I49" s="637"/>
      <c r="J49" s="637"/>
      <c r="K49" s="637"/>
      <c r="L49" s="637"/>
      <c r="M49" s="637"/>
      <c r="N49" s="637"/>
      <c r="O49" s="637"/>
      <c r="P49" s="637"/>
      <c r="Q49" s="637"/>
      <c r="R49" s="637"/>
    </row>
    <row r="50" spans="1:18">
      <c r="A50" s="635">
        <v>102506</v>
      </c>
      <c r="B50" s="636" t="s">
        <v>79</v>
      </c>
      <c r="C50" s="636" t="s">
        <v>1004</v>
      </c>
      <c r="D50" s="636" t="s">
        <v>1005</v>
      </c>
      <c r="E50" s="636" t="s">
        <v>1093</v>
      </c>
      <c r="F50" s="637"/>
      <c r="G50" s="637"/>
      <c r="H50" s="637"/>
      <c r="I50" s="637"/>
      <c r="J50" s="637"/>
      <c r="K50" s="637"/>
      <c r="L50" s="637"/>
      <c r="M50" s="637"/>
      <c r="N50" s="637"/>
      <c r="O50" s="637"/>
      <c r="P50" s="637"/>
      <c r="Q50" s="637"/>
      <c r="R50" s="637"/>
    </row>
    <row r="51" spans="1:18">
      <c r="A51" s="635">
        <v>132401</v>
      </c>
      <c r="B51" s="637" t="s">
        <v>526</v>
      </c>
      <c r="C51" s="637" t="s">
        <v>527</v>
      </c>
      <c r="D51" s="637" t="s">
        <v>528</v>
      </c>
      <c r="E51" s="637" t="s">
        <v>1092</v>
      </c>
      <c r="F51" s="637"/>
      <c r="G51" s="637"/>
      <c r="H51" s="637"/>
      <c r="I51" s="637"/>
      <c r="J51" s="637"/>
      <c r="K51" s="637"/>
      <c r="L51" s="637"/>
      <c r="M51" s="637"/>
      <c r="N51" s="637"/>
      <c r="O51" s="637"/>
      <c r="P51" s="637"/>
      <c r="Q51" s="637"/>
      <c r="R51" s="637"/>
    </row>
    <row r="52" spans="1:18">
      <c r="A52" s="635">
        <v>132402</v>
      </c>
      <c r="B52" s="637" t="s">
        <v>526</v>
      </c>
      <c r="C52" s="637" t="s">
        <v>529</v>
      </c>
      <c r="D52" s="637" t="s">
        <v>530</v>
      </c>
      <c r="E52" s="637" t="s">
        <v>1092</v>
      </c>
      <c r="F52" s="637"/>
      <c r="G52" s="637"/>
      <c r="H52" s="637"/>
      <c r="I52" s="637"/>
      <c r="J52" s="637"/>
      <c r="K52" s="637"/>
      <c r="L52" s="637"/>
      <c r="M52" s="637"/>
      <c r="N52" s="637"/>
      <c r="O52" s="637"/>
      <c r="P52" s="637"/>
      <c r="Q52" s="637"/>
      <c r="R52" s="637"/>
    </row>
    <row r="53" spans="1:18">
      <c r="A53" s="635">
        <v>132403</v>
      </c>
      <c r="B53" s="637" t="s">
        <v>526</v>
      </c>
      <c r="C53" s="637" t="s">
        <v>531</v>
      </c>
      <c r="D53" s="637" t="s">
        <v>532</v>
      </c>
      <c r="E53" s="637" t="s">
        <v>1092</v>
      </c>
      <c r="F53" s="637"/>
      <c r="G53" s="637"/>
      <c r="H53" s="637"/>
      <c r="I53" s="637"/>
      <c r="J53" s="637"/>
      <c r="K53" s="637"/>
      <c r="L53" s="637"/>
      <c r="M53" s="637"/>
      <c r="N53" s="637"/>
      <c r="O53" s="637"/>
      <c r="P53" s="637"/>
      <c r="Q53" s="637"/>
      <c r="R53" s="637"/>
    </row>
    <row r="54" spans="1:18">
      <c r="A54" s="635">
        <v>132501</v>
      </c>
      <c r="B54" s="637" t="s">
        <v>526</v>
      </c>
      <c r="C54" s="637" t="s">
        <v>752</v>
      </c>
      <c r="D54" s="637" t="s">
        <v>753</v>
      </c>
      <c r="E54" s="637" t="s">
        <v>1093</v>
      </c>
      <c r="F54" s="637"/>
      <c r="G54" s="637"/>
      <c r="H54" s="637"/>
      <c r="I54" s="637"/>
      <c r="J54" s="637"/>
      <c r="K54" s="637"/>
      <c r="L54" s="637"/>
      <c r="M54" s="637"/>
      <c r="N54" s="637"/>
      <c r="O54" s="637"/>
      <c r="P54" s="637"/>
      <c r="Q54" s="637"/>
      <c r="R54" s="637"/>
    </row>
    <row r="55" spans="1:18">
      <c r="A55" s="635">
        <v>132502</v>
      </c>
      <c r="B55" s="636" t="s">
        <v>526</v>
      </c>
      <c r="C55" s="636" t="s">
        <v>977</v>
      </c>
      <c r="D55" s="636" t="s">
        <v>978</v>
      </c>
      <c r="E55" s="636" t="s">
        <v>1093</v>
      </c>
      <c r="F55" s="637"/>
      <c r="G55" s="637"/>
      <c r="H55" s="637"/>
      <c r="I55" s="637"/>
      <c r="J55" s="637"/>
      <c r="K55" s="637"/>
      <c r="L55" s="637"/>
      <c r="M55" s="637"/>
      <c r="N55" s="637"/>
      <c r="O55" s="637"/>
      <c r="P55" s="637"/>
      <c r="Q55" s="637"/>
      <c r="R55" s="637"/>
    </row>
    <row r="56" spans="1:18">
      <c r="A56" s="635">
        <v>142401</v>
      </c>
      <c r="B56" s="637" t="s">
        <v>86</v>
      </c>
      <c r="C56" s="637" t="s">
        <v>533</v>
      </c>
      <c r="D56" s="637" t="s">
        <v>534</v>
      </c>
      <c r="E56" s="637" t="s">
        <v>1092</v>
      </c>
      <c r="F56" s="637"/>
      <c r="G56" s="637"/>
      <c r="H56" s="637"/>
      <c r="I56" s="637"/>
      <c r="J56" s="637"/>
      <c r="K56" s="637"/>
      <c r="L56" s="637"/>
      <c r="M56" s="637"/>
      <c r="N56" s="637"/>
      <c r="O56" s="637"/>
      <c r="P56" s="637"/>
      <c r="Q56" s="637"/>
      <c r="R56" s="637"/>
    </row>
    <row r="57" spans="1:18">
      <c r="A57" s="635">
        <v>142402</v>
      </c>
      <c r="B57" s="637" t="s">
        <v>86</v>
      </c>
      <c r="C57" s="637" t="s">
        <v>748</v>
      </c>
      <c r="D57" s="637" t="s">
        <v>749</v>
      </c>
      <c r="E57" s="637" t="s">
        <v>1092</v>
      </c>
      <c r="F57" s="637"/>
      <c r="G57" s="637"/>
      <c r="H57" s="637"/>
      <c r="I57" s="637"/>
      <c r="J57" s="637"/>
      <c r="K57" s="637"/>
      <c r="L57" s="637"/>
      <c r="M57" s="637"/>
      <c r="N57" s="637"/>
      <c r="O57" s="637"/>
      <c r="P57" s="637"/>
      <c r="Q57" s="637"/>
      <c r="R57" s="637"/>
    </row>
    <row r="58" spans="1:18">
      <c r="A58" s="635">
        <v>142501</v>
      </c>
      <c r="B58" s="637" t="s">
        <v>86</v>
      </c>
      <c r="C58" s="637" t="s">
        <v>750</v>
      </c>
      <c r="D58" s="637" t="s">
        <v>751</v>
      </c>
      <c r="E58" s="637" t="s">
        <v>1093</v>
      </c>
      <c r="F58" s="637"/>
      <c r="G58" s="637"/>
      <c r="H58" s="637"/>
      <c r="I58" s="637"/>
      <c r="J58" s="637"/>
      <c r="K58" s="637"/>
      <c r="L58" s="637"/>
      <c r="M58" s="637"/>
      <c r="N58" s="637"/>
      <c r="O58" s="637"/>
      <c r="P58" s="637"/>
      <c r="Q58" s="637"/>
      <c r="R58" s="637"/>
    </row>
    <row r="59" spans="1:18">
      <c r="A59" s="635">
        <v>142502</v>
      </c>
      <c r="B59" s="636" t="s">
        <v>86</v>
      </c>
      <c r="C59" s="636" t="s">
        <v>1020</v>
      </c>
      <c r="D59" s="636" t="s">
        <v>1021</v>
      </c>
      <c r="E59" s="636" t="s">
        <v>1093</v>
      </c>
      <c r="F59" s="637"/>
      <c r="G59" s="637"/>
      <c r="H59" s="637"/>
      <c r="I59" s="637"/>
      <c r="J59" s="637"/>
      <c r="K59" s="637"/>
      <c r="L59" s="637"/>
      <c r="M59" s="637"/>
      <c r="N59" s="637"/>
      <c r="O59" s="637"/>
      <c r="P59" s="637"/>
      <c r="Q59" s="637"/>
      <c r="R59" s="637"/>
    </row>
    <row r="60" spans="1:18">
      <c r="A60" s="635">
        <v>172401</v>
      </c>
      <c r="B60" s="637" t="s">
        <v>535</v>
      </c>
      <c r="C60" s="637" t="s">
        <v>859</v>
      </c>
      <c r="D60" s="637" t="s">
        <v>860</v>
      </c>
      <c r="E60" s="637" t="s">
        <v>1092</v>
      </c>
      <c r="F60" s="637"/>
      <c r="G60" s="637"/>
      <c r="H60" s="637"/>
      <c r="I60" s="637"/>
      <c r="J60" s="637"/>
      <c r="K60" s="637"/>
      <c r="L60" s="637"/>
      <c r="M60" s="637"/>
      <c r="N60" s="637"/>
      <c r="O60" s="637"/>
      <c r="P60" s="637"/>
      <c r="Q60" s="637"/>
      <c r="R60" s="637"/>
    </row>
    <row r="61" spans="1:18">
      <c r="A61" s="635">
        <v>172402</v>
      </c>
      <c r="B61" s="637" t="s">
        <v>535</v>
      </c>
      <c r="C61" s="637" t="s">
        <v>861</v>
      </c>
      <c r="D61" s="637" t="s">
        <v>862</v>
      </c>
      <c r="E61" s="637" t="s">
        <v>1092</v>
      </c>
      <c r="F61" s="637"/>
      <c r="G61" s="637"/>
      <c r="H61" s="637"/>
      <c r="I61" s="637"/>
      <c r="J61" s="637"/>
      <c r="K61" s="637"/>
      <c r="L61" s="637"/>
      <c r="M61" s="637"/>
      <c r="N61" s="637"/>
      <c r="O61" s="637"/>
      <c r="P61" s="637"/>
      <c r="Q61" s="637"/>
      <c r="R61" s="637"/>
    </row>
    <row r="62" spans="1:18">
      <c r="A62" s="635">
        <v>172403</v>
      </c>
      <c r="B62" s="637" t="s">
        <v>535</v>
      </c>
      <c r="C62" s="637" t="s">
        <v>863</v>
      </c>
      <c r="D62" s="637" t="s">
        <v>864</v>
      </c>
      <c r="E62" s="637" t="s">
        <v>1092</v>
      </c>
      <c r="F62" s="637"/>
      <c r="G62" s="637"/>
      <c r="H62" s="637"/>
      <c r="I62" s="637"/>
      <c r="J62" s="637"/>
      <c r="K62" s="637"/>
      <c r="L62" s="637"/>
      <c r="M62" s="637"/>
      <c r="N62" s="637"/>
      <c r="O62" s="637"/>
      <c r="P62" s="637"/>
      <c r="Q62" s="637"/>
      <c r="R62" s="637"/>
    </row>
    <row r="63" spans="1:18">
      <c r="A63" s="635">
        <v>172404</v>
      </c>
      <c r="B63" s="637" t="s">
        <v>535</v>
      </c>
      <c r="C63" s="637" t="s">
        <v>865</v>
      </c>
      <c r="D63" s="637" t="s">
        <v>866</v>
      </c>
      <c r="E63" s="637" t="s">
        <v>1092</v>
      </c>
      <c r="F63" s="637"/>
      <c r="G63" s="637"/>
      <c r="H63" s="637"/>
      <c r="I63" s="637"/>
      <c r="J63" s="637"/>
      <c r="K63" s="637"/>
      <c r="L63" s="637"/>
      <c r="M63" s="637"/>
      <c r="N63" s="637"/>
      <c r="O63" s="637"/>
      <c r="P63" s="637"/>
      <c r="Q63" s="637"/>
      <c r="R63" s="637"/>
    </row>
    <row r="64" spans="1:18">
      <c r="A64" s="635">
        <v>172501</v>
      </c>
      <c r="B64" s="637" t="s">
        <v>535</v>
      </c>
      <c r="C64" s="637" t="s">
        <v>867</v>
      </c>
      <c r="D64" s="637" t="s">
        <v>868</v>
      </c>
      <c r="E64" s="637" t="s">
        <v>1093</v>
      </c>
      <c r="F64" s="637"/>
      <c r="G64" s="637"/>
      <c r="H64" s="637"/>
      <c r="I64" s="637"/>
      <c r="J64" s="637"/>
      <c r="K64" s="637"/>
      <c r="L64" s="637"/>
      <c r="M64" s="637"/>
      <c r="N64" s="637"/>
      <c r="O64" s="637"/>
      <c r="P64" s="637"/>
      <c r="Q64" s="637"/>
      <c r="R64" s="637"/>
    </row>
    <row r="65" spans="1:18">
      <c r="A65" s="635">
        <v>172502</v>
      </c>
      <c r="B65" s="637" t="s">
        <v>535</v>
      </c>
      <c r="C65" s="637" t="s">
        <v>869</v>
      </c>
      <c r="D65" s="637" t="s">
        <v>870</v>
      </c>
      <c r="E65" s="637" t="s">
        <v>1093</v>
      </c>
      <c r="F65" s="637"/>
      <c r="G65" s="637"/>
      <c r="H65" s="637"/>
      <c r="I65" s="637"/>
      <c r="J65" s="637"/>
      <c r="K65" s="637"/>
      <c r="L65" s="637"/>
      <c r="M65" s="637"/>
      <c r="N65" s="637"/>
      <c r="O65" s="637"/>
      <c r="P65" s="637"/>
      <c r="Q65" s="637"/>
      <c r="R65" s="637"/>
    </row>
    <row r="66" spans="1:18">
      <c r="A66" s="635">
        <v>172503</v>
      </c>
      <c r="B66" s="637" t="s">
        <v>535</v>
      </c>
      <c r="C66" s="637" t="s">
        <v>871</v>
      </c>
      <c r="D66" s="637" t="s">
        <v>872</v>
      </c>
      <c r="E66" s="637" t="s">
        <v>1093</v>
      </c>
      <c r="F66" s="637"/>
      <c r="G66" s="637"/>
      <c r="H66" s="637"/>
      <c r="I66" s="637"/>
      <c r="J66" s="637"/>
      <c r="K66" s="637"/>
      <c r="L66" s="637"/>
      <c r="M66" s="637"/>
      <c r="N66" s="637"/>
      <c r="O66" s="637"/>
      <c r="P66" s="637"/>
      <c r="Q66" s="637"/>
      <c r="R66" s="637"/>
    </row>
    <row r="67" spans="1:18">
      <c r="A67" s="635">
        <v>172504</v>
      </c>
      <c r="B67" s="637" t="s">
        <v>535</v>
      </c>
      <c r="C67" s="637" t="s">
        <v>873</v>
      </c>
      <c r="D67" s="637" t="s">
        <v>874</v>
      </c>
      <c r="E67" s="637" t="s">
        <v>1093</v>
      </c>
      <c r="F67" s="637"/>
      <c r="G67" s="637"/>
      <c r="H67" s="637"/>
      <c r="I67" s="637"/>
      <c r="J67" s="637"/>
      <c r="K67" s="637"/>
      <c r="L67" s="637"/>
      <c r="M67" s="637"/>
      <c r="N67" s="637"/>
      <c r="O67" s="637"/>
      <c r="P67" s="637"/>
      <c r="Q67" s="637"/>
      <c r="R67" s="637"/>
    </row>
    <row r="68" spans="1:18">
      <c r="A68" s="635">
        <v>222401</v>
      </c>
      <c r="B68" s="637" t="s">
        <v>97</v>
      </c>
      <c r="C68" s="637" t="s">
        <v>536</v>
      </c>
      <c r="D68" s="637" t="s">
        <v>537</v>
      </c>
      <c r="E68" s="637" t="s">
        <v>1092</v>
      </c>
      <c r="F68" s="637"/>
      <c r="G68" s="637"/>
      <c r="H68" s="637"/>
      <c r="I68" s="637"/>
      <c r="J68" s="637"/>
      <c r="K68" s="637"/>
      <c r="L68" s="637"/>
      <c r="M68" s="637"/>
      <c r="N68" s="637"/>
      <c r="O68" s="637"/>
      <c r="P68" s="637"/>
      <c r="Q68" s="637"/>
      <c r="R68" s="637"/>
    </row>
    <row r="69" spans="1:18">
      <c r="A69" s="635">
        <v>222402</v>
      </c>
      <c r="B69" s="637" t="s">
        <v>97</v>
      </c>
      <c r="C69" s="637" t="s">
        <v>538</v>
      </c>
      <c r="D69" s="637" t="s">
        <v>539</v>
      </c>
      <c r="E69" s="637" t="s">
        <v>1092</v>
      </c>
      <c r="F69" s="637"/>
      <c r="G69" s="637"/>
      <c r="H69" s="637"/>
      <c r="I69" s="637"/>
      <c r="J69" s="637"/>
      <c r="K69" s="637"/>
      <c r="L69" s="637"/>
      <c r="M69" s="637"/>
      <c r="N69" s="637"/>
      <c r="O69" s="637"/>
      <c r="P69" s="637"/>
      <c r="Q69" s="637"/>
      <c r="R69" s="637"/>
    </row>
    <row r="70" spans="1:18">
      <c r="A70" s="635">
        <v>222403</v>
      </c>
      <c r="B70" s="637" t="s">
        <v>97</v>
      </c>
      <c r="C70" s="637" t="s">
        <v>540</v>
      </c>
      <c r="D70" s="637" t="s">
        <v>541</v>
      </c>
      <c r="E70" s="637" t="s">
        <v>1092</v>
      </c>
      <c r="F70" s="637" t="s">
        <v>1119</v>
      </c>
      <c r="G70" s="637" t="s">
        <v>1148</v>
      </c>
      <c r="H70" s="637" t="s">
        <v>1119</v>
      </c>
      <c r="I70" s="637"/>
      <c r="J70" s="637" t="s">
        <v>1116</v>
      </c>
      <c r="K70" s="637"/>
      <c r="L70" s="637"/>
      <c r="M70" s="637"/>
      <c r="N70" s="637"/>
      <c r="O70" s="637"/>
      <c r="P70" s="637"/>
      <c r="Q70" s="637"/>
      <c r="R70" s="637"/>
    </row>
    <row r="71" spans="1:18">
      <c r="A71" s="635">
        <v>222404</v>
      </c>
      <c r="B71" s="637" t="s">
        <v>97</v>
      </c>
      <c r="C71" s="637" t="s">
        <v>894</v>
      </c>
      <c r="D71" s="637" t="s">
        <v>895</v>
      </c>
      <c r="E71" s="637" t="s">
        <v>1092</v>
      </c>
      <c r="F71" s="637"/>
      <c r="G71" s="637"/>
      <c r="H71" s="637"/>
      <c r="I71" s="637"/>
      <c r="J71" s="637"/>
      <c r="K71" s="637"/>
      <c r="L71" s="637"/>
      <c r="M71" s="637"/>
      <c r="N71" s="637"/>
      <c r="O71" s="637"/>
      <c r="P71" s="637"/>
      <c r="Q71" s="637"/>
      <c r="R71" s="637"/>
    </row>
    <row r="72" spans="1:18">
      <c r="A72" s="635">
        <v>222501</v>
      </c>
      <c r="B72" s="637" t="s">
        <v>97</v>
      </c>
      <c r="C72" s="637" t="s">
        <v>892</v>
      </c>
      <c r="D72" s="637" t="s">
        <v>893</v>
      </c>
      <c r="E72" s="637" t="s">
        <v>1093</v>
      </c>
      <c r="F72" s="637"/>
      <c r="G72" s="637"/>
      <c r="H72" s="637"/>
      <c r="I72" s="637"/>
      <c r="J72" s="637"/>
      <c r="K72" s="637"/>
      <c r="L72" s="637"/>
      <c r="M72" s="637"/>
      <c r="N72" s="637"/>
      <c r="O72" s="637"/>
      <c r="P72" s="637"/>
      <c r="Q72" s="637"/>
      <c r="R72" s="637"/>
    </row>
    <row r="73" spans="1:18">
      <c r="A73" s="635">
        <v>222502</v>
      </c>
      <c r="B73" s="636" t="s">
        <v>97</v>
      </c>
      <c r="C73" s="636" t="s">
        <v>961</v>
      </c>
      <c r="D73" s="636" t="s">
        <v>962</v>
      </c>
      <c r="E73" s="636" t="s">
        <v>1093</v>
      </c>
      <c r="F73" s="637"/>
      <c r="G73" s="637"/>
      <c r="H73" s="637" t="s">
        <v>1125</v>
      </c>
      <c r="I73" s="637"/>
      <c r="J73" s="637"/>
      <c r="K73" s="637"/>
      <c r="L73" s="637"/>
      <c r="M73" s="637"/>
      <c r="N73" s="637"/>
      <c r="O73" s="637"/>
      <c r="P73" s="637"/>
      <c r="Q73" s="637"/>
      <c r="R73" s="637"/>
    </row>
    <row r="74" spans="1:18">
      <c r="A74" s="635">
        <v>242506</v>
      </c>
      <c r="B74" s="636" t="s">
        <v>103</v>
      </c>
      <c r="C74" s="636" t="s">
        <v>967</v>
      </c>
      <c r="D74" s="636" t="s">
        <v>968</v>
      </c>
      <c r="E74" s="636" t="s">
        <v>1093</v>
      </c>
      <c r="F74" s="637"/>
      <c r="G74" s="637"/>
      <c r="H74" s="637"/>
      <c r="I74" s="637"/>
      <c r="J74" s="637"/>
      <c r="K74" s="637"/>
      <c r="L74" s="637"/>
      <c r="M74" s="637"/>
      <c r="N74" s="637"/>
      <c r="O74" s="637"/>
      <c r="P74" s="637"/>
      <c r="Q74" s="637"/>
      <c r="R74" s="637"/>
    </row>
    <row r="75" spans="1:18">
      <c r="A75" s="635">
        <v>242507</v>
      </c>
      <c r="B75" s="636" t="s">
        <v>103</v>
      </c>
      <c r="C75" s="636" t="s">
        <v>969</v>
      </c>
      <c r="D75" s="636" t="s">
        <v>970</v>
      </c>
      <c r="E75" s="636" t="s">
        <v>1093</v>
      </c>
      <c r="F75" s="637"/>
      <c r="G75" s="637"/>
      <c r="H75" s="637"/>
      <c r="I75" s="637"/>
      <c r="J75" s="637"/>
      <c r="K75" s="637"/>
      <c r="L75" s="637"/>
      <c r="M75" s="637"/>
      <c r="N75" s="637"/>
      <c r="O75" s="637"/>
      <c r="P75" s="637"/>
      <c r="Q75" s="637"/>
      <c r="R75" s="637"/>
    </row>
    <row r="76" spans="1:18">
      <c r="A76" s="635">
        <v>242508</v>
      </c>
      <c r="B76" s="636" t="s">
        <v>103</v>
      </c>
      <c r="C76" s="636" t="s">
        <v>971</v>
      </c>
      <c r="D76" s="636" t="s">
        <v>972</v>
      </c>
      <c r="E76" s="636" t="s">
        <v>1093</v>
      </c>
      <c r="F76" s="637"/>
      <c r="G76" s="637"/>
      <c r="H76" s="637"/>
      <c r="I76" s="637"/>
      <c r="J76" s="637"/>
      <c r="K76" s="637"/>
      <c r="L76" s="637"/>
      <c r="M76" s="637"/>
      <c r="N76" s="637"/>
      <c r="O76" s="637"/>
      <c r="P76" s="637"/>
      <c r="Q76" s="637"/>
      <c r="R76" s="637"/>
    </row>
    <row r="77" spans="1:18">
      <c r="A77" s="635">
        <v>252401</v>
      </c>
      <c r="B77" s="637" t="s">
        <v>105</v>
      </c>
      <c r="C77" s="637" t="s">
        <v>542</v>
      </c>
      <c r="D77" s="637" t="s">
        <v>543</v>
      </c>
      <c r="E77" s="637" t="s">
        <v>1092</v>
      </c>
      <c r="F77" s="637"/>
      <c r="G77" s="637"/>
      <c r="H77" s="637"/>
      <c r="I77" s="637"/>
      <c r="J77" s="637"/>
      <c r="K77" s="637"/>
      <c r="L77" s="637"/>
      <c r="M77" s="637"/>
      <c r="N77" s="637"/>
      <c r="O77" s="637"/>
      <c r="P77" s="637"/>
      <c r="Q77" s="637"/>
      <c r="R77" s="637"/>
    </row>
    <row r="78" spans="1:18">
      <c r="A78" s="635">
        <v>252501</v>
      </c>
      <c r="B78" s="637" t="s">
        <v>105</v>
      </c>
      <c r="C78" s="637" t="s">
        <v>746</v>
      </c>
      <c r="D78" s="637" t="s">
        <v>747</v>
      </c>
      <c r="E78" s="637" t="s">
        <v>1093</v>
      </c>
      <c r="F78" s="637"/>
      <c r="G78" s="637"/>
      <c r="H78" s="637"/>
      <c r="I78" s="637"/>
      <c r="J78" s="637"/>
      <c r="K78" s="637"/>
      <c r="L78" s="637"/>
      <c r="M78" s="637"/>
      <c r="N78" s="637"/>
      <c r="O78" s="637"/>
      <c r="P78" s="637"/>
      <c r="Q78" s="637"/>
      <c r="R78" s="637"/>
    </row>
    <row r="79" spans="1:18">
      <c r="A79" s="635">
        <v>252502</v>
      </c>
      <c r="B79" s="637" t="s">
        <v>105</v>
      </c>
      <c r="C79" s="637" t="s">
        <v>986</v>
      </c>
      <c r="D79" s="637" t="s">
        <v>987</v>
      </c>
      <c r="E79" s="637" t="s">
        <v>1093</v>
      </c>
      <c r="F79" s="637"/>
      <c r="G79" s="637"/>
      <c r="H79" s="637"/>
      <c r="I79" s="637"/>
      <c r="J79" s="637"/>
      <c r="K79" s="637"/>
      <c r="L79" s="637"/>
      <c r="M79" s="637"/>
      <c r="N79" s="637"/>
      <c r="O79" s="637"/>
      <c r="P79" s="637"/>
      <c r="Q79" s="637"/>
      <c r="R79" s="637"/>
    </row>
    <row r="80" spans="1:18">
      <c r="A80" s="635">
        <v>262402</v>
      </c>
      <c r="B80" s="637" t="s">
        <v>107</v>
      </c>
      <c r="C80" s="637" t="s">
        <v>890</v>
      </c>
      <c r="D80" s="637" t="s">
        <v>891</v>
      </c>
      <c r="E80" s="637" t="s">
        <v>1092</v>
      </c>
      <c r="F80" s="637"/>
      <c r="G80" s="637"/>
      <c r="H80" s="637"/>
      <c r="I80" s="637"/>
      <c r="J80" s="637"/>
      <c r="K80" s="637"/>
      <c r="L80" s="637"/>
      <c r="M80" s="637"/>
      <c r="N80" s="637"/>
      <c r="O80" s="637"/>
      <c r="P80" s="637"/>
      <c r="Q80" s="637"/>
      <c r="R80" s="637"/>
    </row>
    <row r="81" spans="1:18">
      <c r="A81" s="635">
        <v>272401</v>
      </c>
      <c r="B81" s="636" t="s">
        <v>109</v>
      </c>
      <c r="C81" s="636" t="s">
        <v>544</v>
      </c>
      <c r="D81" s="636" t="s">
        <v>545</v>
      </c>
      <c r="E81" s="636" t="s">
        <v>1092</v>
      </c>
      <c r="F81" s="637"/>
      <c r="G81" s="637"/>
      <c r="H81" s="637"/>
      <c r="I81" s="637"/>
      <c r="J81" s="637"/>
      <c r="K81" s="637"/>
      <c r="L81" s="637"/>
      <c r="M81" s="637"/>
      <c r="N81" s="637"/>
      <c r="O81" s="637"/>
      <c r="P81" s="637"/>
      <c r="Q81" s="637"/>
      <c r="R81" s="637"/>
    </row>
    <row r="82" spans="1:18">
      <c r="A82" s="635">
        <v>272402</v>
      </c>
      <c r="B82" s="637" t="s">
        <v>109</v>
      </c>
      <c r="C82" s="637" t="s">
        <v>546</v>
      </c>
      <c r="D82" s="637" t="s">
        <v>547</v>
      </c>
      <c r="E82" s="637" t="s">
        <v>1092</v>
      </c>
      <c r="F82" s="637"/>
      <c r="G82" s="637"/>
      <c r="H82" s="637"/>
      <c r="I82" s="637"/>
      <c r="J82" s="637"/>
      <c r="K82" s="637"/>
      <c r="L82" s="637"/>
      <c r="M82" s="637"/>
      <c r="N82" s="637"/>
      <c r="O82" s="637"/>
      <c r="P82" s="637"/>
      <c r="Q82" s="637"/>
      <c r="R82" s="637"/>
    </row>
    <row r="83" spans="1:18">
      <c r="A83" s="635">
        <v>282401</v>
      </c>
      <c r="B83" s="637" t="s">
        <v>111</v>
      </c>
      <c r="C83" s="637" t="s">
        <v>548</v>
      </c>
      <c r="D83" s="637" t="s">
        <v>549</v>
      </c>
      <c r="E83" s="637" t="s">
        <v>1092</v>
      </c>
      <c r="F83" s="637"/>
      <c r="G83" s="637"/>
      <c r="H83" s="637" t="s">
        <v>1124</v>
      </c>
      <c r="I83" s="637" t="s">
        <v>1165</v>
      </c>
      <c r="J83" s="637"/>
      <c r="K83" s="637"/>
      <c r="L83" s="637"/>
      <c r="M83" s="637"/>
      <c r="N83" s="637"/>
      <c r="O83" s="637"/>
      <c r="P83" s="637"/>
      <c r="Q83" s="637"/>
      <c r="R83" s="637"/>
    </row>
    <row r="84" spans="1:18">
      <c r="A84" s="635">
        <v>282402</v>
      </c>
      <c r="B84" s="637" t="s">
        <v>111</v>
      </c>
      <c r="C84" s="637" t="s">
        <v>550</v>
      </c>
      <c r="D84" s="637" t="s">
        <v>551</v>
      </c>
      <c r="E84" s="637" t="s">
        <v>1092</v>
      </c>
      <c r="F84" s="637"/>
      <c r="G84" s="637" t="s">
        <v>1165</v>
      </c>
      <c r="H84" s="637" t="s">
        <v>1123</v>
      </c>
      <c r="I84" s="637"/>
      <c r="J84" s="637"/>
      <c r="K84" s="637"/>
      <c r="L84" s="637"/>
      <c r="M84" s="637"/>
      <c r="N84" s="637"/>
      <c r="O84" s="637"/>
      <c r="P84" s="637"/>
      <c r="Q84" s="637"/>
      <c r="R84" s="637"/>
    </row>
    <row r="85" spans="1:18">
      <c r="A85" s="635">
        <v>282403</v>
      </c>
      <c r="B85" s="637" t="s">
        <v>111</v>
      </c>
      <c r="C85" s="637" t="s">
        <v>552</v>
      </c>
      <c r="D85" s="637" t="s">
        <v>553</v>
      </c>
      <c r="E85" s="637" t="s">
        <v>1092</v>
      </c>
      <c r="F85" s="637"/>
      <c r="G85" s="637"/>
      <c r="H85" s="637"/>
      <c r="I85" s="637"/>
      <c r="J85" s="637"/>
      <c r="K85" s="637"/>
      <c r="L85" s="637"/>
      <c r="M85" s="637"/>
      <c r="N85" s="637"/>
      <c r="O85" s="637"/>
      <c r="P85" s="637"/>
      <c r="Q85" s="637"/>
      <c r="R85" s="637"/>
    </row>
    <row r="86" spans="1:18">
      <c r="A86" s="635">
        <v>282404</v>
      </c>
      <c r="B86" s="637" t="s">
        <v>111</v>
      </c>
      <c r="C86" s="637" t="s">
        <v>554</v>
      </c>
      <c r="D86" s="637" t="s">
        <v>555</v>
      </c>
      <c r="E86" s="637" t="s">
        <v>1092</v>
      </c>
      <c r="F86" s="637" t="s">
        <v>1123</v>
      </c>
      <c r="G86" s="637" t="s">
        <v>1164</v>
      </c>
      <c r="H86" s="637" t="s">
        <v>1123</v>
      </c>
      <c r="I86" s="637"/>
      <c r="J86" s="637"/>
      <c r="K86" s="637"/>
      <c r="L86" s="637"/>
      <c r="M86" s="637"/>
      <c r="N86" s="637"/>
      <c r="O86" s="637"/>
      <c r="P86" s="637"/>
      <c r="Q86" s="637"/>
      <c r="R86" s="637"/>
    </row>
    <row r="87" spans="1:18">
      <c r="A87" s="635">
        <v>282501</v>
      </c>
      <c r="B87" s="637" t="s">
        <v>111</v>
      </c>
      <c r="C87" s="637" t="s">
        <v>1006</v>
      </c>
      <c r="D87" s="637" t="s">
        <v>1007</v>
      </c>
      <c r="E87" s="637" t="s">
        <v>1093</v>
      </c>
      <c r="F87" s="637"/>
      <c r="G87" s="637"/>
      <c r="H87" s="637"/>
      <c r="I87" s="637"/>
      <c r="J87" s="637"/>
      <c r="K87" s="637"/>
      <c r="L87" s="637"/>
      <c r="M87" s="637"/>
      <c r="N87" s="637"/>
      <c r="O87" s="637"/>
      <c r="P87" s="637"/>
      <c r="Q87" s="637"/>
      <c r="R87" s="637"/>
    </row>
    <row r="88" spans="1:18">
      <c r="A88" s="635">
        <v>412401</v>
      </c>
      <c r="B88" s="637" t="s">
        <v>118</v>
      </c>
      <c r="C88" s="637" t="s">
        <v>556</v>
      </c>
      <c r="D88" s="637" t="s">
        <v>557</v>
      </c>
      <c r="E88" s="637" t="s">
        <v>1092</v>
      </c>
      <c r="F88" s="637" t="s">
        <v>1125</v>
      </c>
      <c r="G88" s="637"/>
      <c r="H88" s="637" t="s">
        <v>1125</v>
      </c>
      <c r="I88" s="637"/>
      <c r="J88" s="637"/>
      <c r="K88" s="637"/>
      <c r="L88" s="637"/>
      <c r="M88" s="637"/>
      <c r="N88" s="637"/>
      <c r="O88" s="637"/>
      <c r="P88" s="637"/>
      <c r="Q88" s="637"/>
      <c r="R88" s="637"/>
    </row>
    <row r="89" spans="1:18">
      <c r="A89" s="635">
        <v>412402</v>
      </c>
      <c r="B89" s="637" t="s">
        <v>118</v>
      </c>
      <c r="C89" s="637" t="s">
        <v>558</v>
      </c>
      <c r="D89" s="637" t="s">
        <v>559</v>
      </c>
      <c r="E89" s="637" t="s">
        <v>1092</v>
      </c>
      <c r="F89" s="637"/>
      <c r="G89" s="637" t="s">
        <v>1141</v>
      </c>
      <c r="H89" s="637"/>
      <c r="I89" s="637"/>
      <c r="J89" s="637"/>
      <c r="K89" s="637"/>
      <c r="L89" s="637"/>
      <c r="M89" s="637"/>
      <c r="N89" s="637"/>
      <c r="O89" s="637"/>
      <c r="P89" s="637"/>
      <c r="Q89" s="637"/>
      <c r="R89" s="637"/>
    </row>
    <row r="90" spans="1:18">
      <c r="A90" s="635">
        <v>412403</v>
      </c>
      <c r="B90" s="637" t="s">
        <v>118</v>
      </c>
      <c r="C90" s="637" t="s">
        <v>560</v>
      </c>
      <c r="D90" s="637" t="s">
        <v>561</v>
      </c>
      <c r="E90" s="637" t="s">
        <v>1092</v>
      </c>
      <c r="F90" s="637"/>
      <c r="G90" s="637"/>
      <c r="H90" s="637"/>
      <c r="I90" s="637"/>
      <c r="J90" s="637"/>
      <c r="K90" s="637"/>
      <c r="L90" s="637"/>
      <c r="M90" s="637"/>
      <c r="N90" s="637"/>
      <c r="O90" s="637"/>
      <c r="P90" s="637"/>
      <c r="Q90" s="637"/>
      <c r="R90" s="637"/>
    </row>
    <row r="91" spans="1:18">
      <c r="A91" s="635">
        <v>412404</v>
      </c>
      <c r="B91" s="637" t="s">
        <v>118</v>
      </c>
      <c r="C91" s="637" t="s">
        <v>562</v>
      </c>
      <c r="D91" s="637" t="s">
        <v>563</v>
      </c>
      <c r="E91" s="637" t="s">
        <v>1092</v>
      </c>
      <c r="F91" s="637"/>
      <c r="G91" s="637"/>
      <c r="H91" s="637"/>
      <c r="I91" s="637"/>
      <c r="J91" s="637"/>
      <c r="K91" s="637"/>
      <c r="L91" s="637"/>
      <c r="M91" s="637"/>
      <c r="N91" s="637"/>
      <c r="O91" s="637"/>
      <c r="P91" s="637"/>
      <c r="Q91" s="637"/>
      <c r="R91" s="637"/>
    </row>
    <row r="92" spans="1:18">
      <c r="A92" s="635">
        <v>412405</v>
      </c>
      <c r="B92" s="637" t="s">
        <v>118</v>
      </c>
      <c r="C92" s="637" t="s">
        <v>564</v>
      </c>
      <c r="D92" s="637" t="s">
        <v>565</v>
      </c>
      <c r="E92" s="637" t="s">
        <v>1092</v>
      </c>
      <c r="F92" s="637"/>
      <c r="G92" s="637"/>
      <c r="H92" s="637" t="s">
        <v>1125</v>
      </c>
      <c r="I92" s="637"/>
      <c r="J92" s="637"/>
      <c r="K92" s="637"/>
      <c r="L92" s="637"/>
      <c r="M92" s="637"/>
      <c r="N92" s="637"/>
      <c r="O92" s="637"/>
      <c r="P92" s="637"/>
      <c r="Q92" s="637"/>
      <c r="R92" s="637"/>
    </row>
    <row r="93" spans="1:18">
      <c r="A93" s="635">
        <v>412406</v>
      </c>
      <c r="B93" s="637" t="s">
        <v>118</v>
      </c>
      <c r="C93" s="637" t="s">
        <v>988</v>
      </c>
      <c r="D93" s="637" t="s">
        <v>989</v>
      </c>
      <c r="E93" s="637" t="s">
        <v>1092</v>
      </c>
      <c r="F93" s="637"/>
      <c r="G93" s="637"/>
      <c r="H93" s="637"/>
      <c r="I93" s="637" t="s">
        <v>1143</v>
      </c>
      <c r="J93" s="637"/>
      <c r="K93" s="637"/>
      <c r="L93" s="637"/>
      <c r="M93" s="637"/>
      <c r="N93" s="637"/>
      <c r="O93" s="637"/>
      <c r="P93" s="637"/>
      <c r="Q93" s="637"/>
      <c r="R93" s="637"/>
    </row>
    <row r="94" spans="1:18">
      <c r="A94" s="635">
        <v>412501</v>
      </c>
      <c r="B94" s="637" t="s">
        <v>118</v>
      </c>
      <c r="C94" s="637" t="s">
        <v>990</v>
      </c>
      <c r="D94" s="637" t="s">
        <v>991</v>
      </c>
      <c r="E94" s="637" t="s">
        <v>1093</v>
      </c>
      <c r="F94" s="637"/>
      <c r="G94" s="637" t="s">
        <v>1140</v>
      </c>
      <c r="H94" s="637"/>
      <c r="I94" s="637"/>
      <c r="J94" s="637"/>
      <c r="K94" s="637"/>
      <c r="L94" s="637"/>
      <c r="M94" s="637"/>
      <c r="N94" s="637"/>
      <c r="O94" s="637"/>
      <c r="P94" s="637"/>
      <c r="Q94" s="637"/>
      <c r="R94" s="637"/>
    </row>
    <row r="95" spans="1:18">
      <c r="A95" s="635">
        <v>412502</v>
      </c>
      <c r="B95" s="637" t="s">
        <v>118</v>
      </c>
      <c r="C95" s="637" t="s">
        <v>992</v>
      </c>
      <c r="D95" s="637" t="s">
        <v>993</v>
      </c>
      <c r="E95" s="637" t="s">
        <v>1093</v>
      </c>
      <c r="F95" s="637"/>
      <c r="G95" s="637"/>
      <c r="H95" s="637"/>
      <c r="I95" s="637"/>
      <c r="J95" s="637"/>
      <c r="K95" s="637"/>
      <c r="L95" s="637"/>
      <c r="M95" s="637"/>
      <c r="N95" s="637"/>
      <c r="O95" s="637"/>
      <c r="P95" s="637"/>
      <c r="Q95" s="637"/>
      <c r="R95" s="637"/>
    </row>
    <row r="96" spans="1:18">
      <c r="A96" s="635">
        <v>412503</v>
      </c>
      <c r="B96" s="637" t="s">
        <v>118</v>
      </c>
      <c r="C96" s="637" t="s">
        <v>994</v>
      </c>
      <c r="D96" s="637" t="s">
        <v>995</v>
      </c>
      <c r="E96" s="637" t="s">
        <v>1093</v>
      </c>
      <c r="F96" s="637"/>
      <c r="G96" s="637"/>
      <c r="H96" s="637"/>
      <c r="I96" s="637"/>
      <c r="J96" s="637"/>
      <c r="K96" s="637"/>
      <c r="L96" s="637"/>
      <c r="M96" s="637"/>
      <c r="N96" s="637"/>
      <c r="O96" s="637"/>
      <c r="P96" s="637"/>
      <c r="Q96" s="637"/>
      <c r="R96" s="637"/>
    </row>
    <row r="97" spans="1:18">
      <c r="A97" s="635">
        <v>432401</v>
      </c>
      <c r="B97" s="637" t="s">
        <v>124</v>
      </c>
      <c r="C97" s="637" t="s">
        <v>566</v>
      </c>
      <c r="D97" s="637" t="s">
        <v>567</v>
      </c>
      <c r="E97" s="637" t="s">
        <v>1092</v>
      </c>
      <c r="F97" s="637"/>
      <c r="G97" s="637"/>
      <c r="H97" s="637"/>
      <c r="I97" s="637"/>
      <c r="J97" s="637"/>
      <c r="K97" s="637"/>
      <c r="L97" s="637"/>
      <c r="M97" s="637"/>
      <c r="N97" s="637"/>
      <c r="O97" s="637"/>
      <c r="P97" s="637"/>
      <c r="Q97" s="637"/>
      <c r="R97" s="637"/>
    </row>
    <row r="98" spans="1:18">
      <c r="A98" s="635">
        <v>432402</v>
      </c>
      <c r="B98" s="637" t="s">
        <v>124</v>
      </c>
      <c r="C98" s="637" t="s">
        <v>568</v>
      </c>
      <c r="D98" s="637" t="s">
        <v>569</v>
      </c>
      <c r="E98" s="637" t="s">
        <v>1092</v>
      </c>
      <c r="F98" s="637"/>
      <c r="G98" s="637"/>
      <c r="H98" s="637"/>
      <c r="I98" s="637"/>
      <c r="J98" s="637"/>
      <c r="K98" s="637"/>
      <c r="L98" s="637"/>
      <c r="M98" s="637"/>
      <c r="N98" s="637"/>
      <c r="O98" s="637"/>
      <c r="P98" s="637"/>
      <c r="Q98" s="637"/>
      <c r="R98" s="637"/>
    </row>
    <row r="99" spans="1:18">
      <c r="A99" s="635">
        <v>442401</v>
      </c>
      <c r="B99" s="637" t="s">
        <v>570</v>
      </c>
      <c r="C99" s="637" t="s">
        <v>571</v>
      </c>
      <c r="D99" s="637" t="s">
        <v>572</v>
      </c>
      <c r="E99" s="637" t="s">
        <v>1092</v>
      </c>
      <c r="F99" s="637" t="s">
        <v>1117</v>
      </c>
      <c r="G99" s="637"/>
      <c r="H99" s="637" t="s">
        <v>1117</v>
      </c>
      <c r="I99" s="637"/>
      <c r="J99" s="637"/>
      <c r="K99" s="637"/>
      <c r="L99" s="637"/>
      <c r="M99" s="637"/>
      <c r="N99" s="637"/>
      <c r="O99" s="637"/>
      <c r="P99" s="637"/>
      <c r="Q99" s="637"/>
      <c r="R99" s="637"/>
    </row>
    <row r="100" spans="1:18">
      <c r="A100" s="635">
        <v>442402</v>
      </c>
      <c r="B100" s="637" t="s">
        <v>570</v>
      </c>
      <c r="C100" s="637" t="s">
        <v>573</v>
      </c>
      <c r="D100" s="637" t="s">
        <v>574</v>
      </c>
      <c r="E100" s="637" t="s">
        <v>1092</v>
      </c>
      <c r="F100" s="637"/>
      <c r="G100" s="637"/>
      <c r="H100" s="637"/>
      <c r="I100" s="637"/>
      <c r="J100" s="637"/>
      <c r="K100" s="637"/>
      <c r="L100" s="637"/>
      <c r="M100" s="637"/>
      <c r="N100" s="637"/>
      <c r="O100" s="637"/>
      <c r="P100" s="637"/>
      <c r="Q100" s="637"/>
      <c r="R100" s="637"/>
    </row>
    <row r="101" spans="1:18">
      <c r="A101" s="635">
        <v>442403</v>
      </c>
      <c r="B101" s="637" t="s">
        <v>570</v>
      </c>
      <c r="C101" s="637" t="s">
        <v>1008</v>
      </c>
      <c r="D101" s="637" t="s">
        <v>1009</v>
      </c>
      <c r="E101" s="637" t="s">
        <v>1092</v>
      </c>
      <c r="F101" s="637"/>
      <c r="G101" s="637"/>
      <c r="H101" s="637"/>
      <c r="I101" s="637"/>
      <c r="J101" s="637"/>
      <c r="K101" s="637"/>
      <c r="L101" s="637"/>
      <c r="M101" s="637"/>
      <c r="N101" s="637"/>
      <c r="O101" s="637"/>
      <c r="P101" s="637"/>
      <c r="Q101" s="637"/>
      <c r="R101" s="637"/>
    </row>
    <row r="102" spans="1:18">
      <c r="A102" s="635">
        <v>442501</v>
      </c>
      <c r="B102" s="637" t="s">
        <v>570</v>
      </c>
      <c r="C102" s="637" t="s">
        <v>897</v>
      </c>
      <c r="D102" s="637" t="s">
        <v>898</v>
      </c>
      <c r="E102" s="637" t="s">
        <v>1093</v>
      </c>
      <c r="F102" s="637"/>
      <c r="G102" s="637"/>
      <c r="H102" s="637"/>
      <c r="I102" s="637"/>
      <c r="J102" s="637"/>
      <c r="K102" s="637"/>
      <c r="L102" s="637"/>
      <c r="M102" s="637"/>
      <c r="N102" s="637"/>
      <c r="O102" s="637"/>
      <c r="P102" s="637"/>
      <c r="Q102" s="637"/>
      <c r="R102" s="637"/>
    </row>
    <row r="103" spans="1:18">
      <c r="A103" s="635">
        <v>442502</v>
      </c>
      <c r="B103" s="637" t="s">
        <v>570</v>
      </c>
      <c r="C103" s="637" t="s">
        <v>899</v>
      </c>
      <c r="D103" s="637" t="s">
        <v>900</v>
      </c>
      <c r="E103" s="637" t="s">
        <v>1093</v>
      </c>
      <c r="F103" s="637"/>
      <c r="G103" s="637"/>
      <c r="H103" s="637"/>
      <c r="I103" s="637"/>
      <c r="J103" s="637"/>
      <c r="K103" s="637"/>
      <c r="L103" s="637"/>
      <c r="M103" s="637"/>
      <c r="N103" s="637"/>
      <c r="O103" s="637"/>
      <c r="P103" s="637"/>
      <c r="Q103" s="637"/>
      <c r="R103" s="637"/>
    </row>
    <row r="104" spans="1:18">
      <c r="A104" s="635">
        <v>442503</v>
      </c>
      <c r="B104" s="637" t="s">
        <v>570</v>
      </c>
      <c r="C104" s="637" t="s">
        <v>901</v>
      </c>
      <c r="D104" s="637" t="s">
        <v>902</v>
      </c>
      <c r="E104" s="637" t="s">
        <v>1093</v>
      </c>
      <c r="F104" s="637"/>
      <c r="G104" s="637" t="s">
        <v>1144</v>
      </c>
      <c r="H104" s="637"/>
      <c r="I104" s="637"/>
      <c r="J104" s="637"/>
      <c r="K104" s="637"/>
      <c r="L104" s="637"/>
      <c r="M104" s="637"/>
      <c r="N104" s="637"/>
      <c r="O104" s="637"/>
      <c r="P104" s="637"/>
      <c r="Q104" s="637"/>
      <c r="R104" s="637"/>
    </row>
    <row r="105" spans="1:18">
      <c r="A105" s="635">
        <v>442504</v>
      </c>
      <c r="B105" s="637" t="s">
        <v>570</v>
      </c>
      <c r="C105" s="637" t="s">
        <v>903</v>
      </c>
      <c r="D105" s="637" t="s">
        <v>904</v>
      </c>
      <c r="E105" s="637" t="s">
        <v>1093</v>
      </c>
      <c r="F105" s="637"/>
      <c r="G105" s="637"/>
      <c r="H105" s="637"/>
      <c r="I105" s="637"/>
      <c r="J105" s="637"/>
      <c r="K105" s="637"/>
      <c r="L105" s="637"/>
      <c r="M105" s="637"/>
      <c r="N105" s="637"/>
      <c r="O105" s="637"/>
      <c r="P105" s="637"/>
      <c r="Q105" s="637"/>
      <c r="R105" s="637"/>
    </row>
    <row r="106" spans="1:18">
      <c r="A106" s="635">
        <v>442505</v>
      </c>
      <c r="B106" s="637" t="s">
        <v>570</v>
      </c>
      <c r="C106" s="637" t="s">
        <v>1010</v>
      </c>
      <c r="D106" s="637" t="s">
        <v>1011</v>
      </c>
      <c r="E106" s="637" t="s">
        <v>1093</v>
      </c>
      <c r="F106" s="637"/>
      <c r="G106" s="637"/>
      <c r="H106" s="637"/>
      <c r="I106" s="637"/>
      <c r="J106" s="637"/>
      <c r="K106" s="637"/>
      <c r="L106" s="637"/>
      <c r="M106" s="637"/>
      <c r="N106" s="637"/>
      <c r="O106" s="637"/>
      <c r="P106" s="637"/>
      <c r="Q106" s="637"/>
      <c r="R106" s="637"/>
    </row>
    <row r="107" spans="1:18">
      <c r="A107" s="635">
        <v>462401</v>
      </c>
      <c r="B107" s="637" t="s">
        <v>133</v>
      </c>
      <c r="C107" s="637" t="s">
        <v>963</v>
      </c>
      <c r="D107" s="637" t="s">
        <v>964</v>
      </c>
      <c r="E107" s="637" t="s">
        <v>1092</v>
      </c>
      <c r="F107" s="637"/>
      <c r="G107" s="637"/>
      <c r="H107" s="637"/>
      <c r="I107" s="637" t="s">
        <v>1139</v>
      </c>
      <c r="J107" s="637"/>
      <c r="K107" s="637"/>
      <c r="L107" s="637"/>
      <c r="M107" s="637"/>
      <c r="N107" s="637"/>
      <c r="O107" s="637"/>
      <c r="P107" s="637"/>
      <c r="Q107" s="637"/>
      <c r="R107" s="637"/>
    </row>
    <row r="108" spans="1:18">
      <c r="A108" s="635">
        <v>462402</v>
      </c>
      <c r="B108" s="637" t="s">
        <v>133</v>
      </c>
      <c r="C108" s="637" t="s">
        <v>1012</v>
      </c>
      <c r="D108" s="637" t="s">
        <v>1013</v>
      </c>
      <c r="E108" s="637" t="s">
        <v>1092</v>
      </c>
      <c r="F108" s="637"/>
      <c r="G108" s="637"/>
      <c r="H108" s="637"/>
      <c r="I108" s="637"/>
      <c r="J108" s="637"/>
      <c r="K108" s="637"/>
      <c r="L108" s="637"/>
      <c r="M108" s="637"/>
      <c r="N108" s="637"/>
      <c r="O108" s="637"/>
      <c r="P108" s="637"/>
      <c r="Q108" s="637"/>
      <c r="R108" s="637"/>
    </row>
    <row r="109" spans="1:18">
      <c r="A109" s="635">
        <v>472501</v>
      </c>
      <c r="B109" s="637" t="s">
        <v>136</v>
      </c>
      <c r="C109" s="637" t="s">
        <v>882</v>
      </c>
      <c r="D109" s="637" t="s">
        <v>883</v>
      </c>
      <c r="E109" s="637" t="s">
        <v>1093</v>
      </c>
      <c r="F109" s="637" t="s">
        <v>1125</v>
      </c>
      <c r="G109" s="637"/>
      <c r="H109" s="637" t="s">
        <v>1125</v>
      </c>
      <c r="I109" s="637" t="s">
        <v>1154</v>
      </c>
      <c r="J109" s="637"/>
      <c r="K109" s="637"/>
      <c r="L109" s="637"/>
      <c r="M109" s="637"/>
      <c r="N109" s="637"/>
      <c r="O109" s="637"/>
      <c r="P109" s="637"/>
      <c r="Q109" s="637"/>
      <c r="R109" s="637"/>
    </row>
    <row r="110" spans="1:18">
      <c r="A110" s="635">
        <v>472502</v>
      </c>
      <c r="B110" s="637" t="s">
        <v>136</v>
      </c>
      <c r="C110" s="637" t="s">
        <v>884</v>
      </c>
      <c r="D110" s="637" t="s">
        <v>885</v>
      </c>
      <c r="E110" s="637" t="s">
        <v>1093</v>
      </c>
      <c r="F110" s="637"/>
      <c r="G110" s="637"/>
      <c r="H110" s="637"/>
      <c r="I110" s="637" t="s">
        <v>1166</v>
      </c>
      <c r="J110" s="637"/>
      <c r="K110" s="637"/>
      <c r="L110" s="637"/>
      <c r="M110" s="637"/>
      <c r="N110" s="637"/>
      <c r="O110" s="637"/>
      <c r="P110" s="637"/>
      <c r="Q110" s="637"/>
      <c r="R110" s="637"/>
    </row>
    <row r="111" spans="1:18">
      <c r="A111" s="635">
        <v>472503</v>
      </c>
      <c r="B111" s="637" t="s">
        <v>136</v>
      </c>
      <c r="C111" s="637" t="s">
        <v>886</v>
      </c>
      <c r="D111" s="637" t="s">
        <v>887</v>
      </c>
      <c r="E111" s="637" t="s">
        <v>1093</v>
      </c>
      <c r="F111" s="637"/>
      <c r="G111" s="637"/>
      <c r="H111" s="637"/>
      <c r="I111" s="637"/>
      <c r="J111" s="637"/>
      <c r="K111" s="637"/>
      <c r="L111" s="637"/>
      <c r="M111" s="637"/>
      <c r="N111" s="637"/>
      <c r="O111" s="637"/>
      <c r="P111" s="637"/>
      <c r="Q111" s="637"/>
      <c r="R111" s="637"/>
    </row>
    <row r="112" spans="1:18">
      <c r="A112" s="635">
        <v>472504</v>
      </c>
      <c r="B112" s="637" t="s">
        <v>136</v>
      </c>
      <c r="C112" s="637" t="s">
        <v>888</v>
      </c>
      <c r="D112" s="637" t="s">
        <v>889</v>
      </c>
      <c r="E112" s="637" t="s">
        <v>1093</v>
      </c>
      <c r="F112" s="637"/>
      <c r="G112" s="637"/>
      <c r="H112" s="637" t="s">
        <v>1125</v>
      </c>
      <c r="I112" s="637"/>
      <c r="J112" s="637"/>
      <c r="K112" s="637"/>
      <c r="L112" s="637"/>
      <c r="M112" s="637"/>
      <c r="N112" s="637"/>
      <c r="O112" s="637"/>
      <c r="P112" s="637"/>
      <c r="Q112" s="637"/>
      <c r="R112" s="637"/>
    </row>
    <row r="113" spans="1:18">
      <c r="A113" s="635">
        <v>482401</v>
      </c>
      <c r="B113" s="637" t="s">
        <v>139</v>
      </c>
      <c r="C113" s="637" t="s">
        <v>855</v>
      </c>
      <c r="D113" s="637" t="s">
        <v>856</v>
      </c>
      <c r="E113" s="637" t="s">
        <v>1092</v>
      </c>
      <c r="F113" s="637"/>
      <c r="G113" s="637"/>
      <c r="H113" s="637"/>
      <c r="I113" s="637"/>
      <c r="J113" s="637"/>
      <c r="K113" s="637"/>
      <c r="L113" s="637"/>
      <c r="M113" s="637"/>
      <c r="N113" s="637"/>
      <c r="O113" s="637"/>
      <c r="P113" s="637"/>
      <c r="Q113" s="637"/>
      <c r="R113" s="637"/>
    </row>
    <row r="114" spans="1:18">
      <c r="A114" s="635">
        <v>482501</v>
      </c>
      <c r="B114" s="637" t="s">
        <v>139</v>
      </c>
      <c r="C114" s="637" t="s">
        <v>857</v>
      </c>
      <c r="D114" s="637" t="s">
        <v>858</v>
      </c>
      <c r="E114" s="637" t="s">
        <v>1093</v>
      </c>
      <c r="F114" s="637"/>
      <c r="G114" s="637"/>
      <c r="H114" s="637"/>
      <c r="I114" s="637"/>
      <c r="J114" s="637"/>
      <c r="K114" s="637"/>
      <c r="L114" s="637"/>
      <c r="M114" s="637"/>
      <c r="N114" s="637"/>
      <c r="O114" s="637"/>
      <c r="P114" s="637"/>
      <c r="Q114" s="637"/>
      <c r="R114" s="637"/>
    </row>
    <row r="115" spans="1:18">
      <c r="A115" s="635">
        <v>492401</v>
      </c>
      <c r="B115" s="637" t="s">
        <v>141</v>
      </c>
      <c r="C115" s="637" t="s">
        <v>575</v>
      </c>
      <c r="D115" s="637" t="s">
        <v>576</v>
      </c>
      <c r="E115" s="637" t="s">
        <v>1092</v>
      </c>
      <c r="F115" s="637"/>
      <c r="G115" s="637"/>
      <c r="H115" s="637"/>
      <c r="I115" s="637"/>
      <c r="J115" s="637"/>
      <c r="K115" s="637"/>
      <c r="L115" s="637"/>
      <c r="M115" s="637"/>
      <c r="N115" s="637"/>
      <c r="O115" s="637"/>
      <c r="P115" s="637"/>
      <c r="Q115" s="637"/>
      <c r="R115" s="637"/>
    </row>
    <row r="116" spans="1:18">
      <c r="A116" s="635">
        <v>492402</v>
      </c>
      <c r="B116" s="636" t="s">
        <v>141</v>
      </c>
      <c r="C116" s="636" t="s">
        <v>1002</v>
      </c>
      <c r="D116" s="636" t="s">
        <v>1003</v>
      </c>
      <c r="E116" s="636" t="s">
        <v>1092</v>
      </c>
      <c r="F116" s="637"/>
      <c r="G116" s="637"/>
      <c r="H116" s="637"/>
      <c r="I116" s="637"/>
      <c r="J116" s="637"/>
      <c r="K116" s="637"/>
      <c r="L116" s="637"/>
      <c r="M116" s="637"/>
      <c r="N116" s="637"/>
      <c r="O116" s="637"/>
      <c r="P116" s="637"/>
      <c r="Q116" s="637"/>
      <c r="R116" s="637"/>
    </row>
    <row r="117" spans="1:18">
      <c r="A117" s="635">
        <v>492501</v>
      </c>
      <c r="B117" s="637" t="s">
        <v>141</v>
      </c>
      <c r="C117" s="637" t="s">
        <v>905</v>
      </c>
      <c r="D117" s="637" t="s">
        <v>906</v>
      </c>
      <c r="E117" s="637" t="s">
        <v>1093</v>
      </c>
      <c r="F117" s="637"/>
      <c r="G117" s="637"/>
      <c r="H117" s="637"/>
      <c r="I117" s="637"/>
      <c r="J117" s="637"/>
      <c r="K117" s="637"/>
      <c r="L117" s="637"/>
      <c r="M117" s="637"/>
      <c r="N117" s="637"/>
      <c r="O117" s="637"/>
      <c r="P117" s="637"/>
      <c r="Q117" s="637"/>
      <c r="R117" s="637"/>
    </row>
    <row r="118" spans="1:18">
      <c r="A118" s="635">
        <v>492502</v>
      </c>
      <c r="B118" s="637" t="s">
        <v>141</v>
      </c>
      <c r="C118" s="637" t="s">
        <v>907</v>
      </c>
      <c r="D118" s="637" t="s">
        <v>908</v>
      </c>
      <c r="E118" s="637" t="s">
        <v>1093</v>
      </c>
      <c r="F118" s="637"/>
      <c r="G118" s="637"/>
      <c r="H118" s="637"/>
      <c r="I118" s="637"/>
      <c r="J118" s="637"/>
      <c r="K118" s="637"/>
      <c r="L118" s="637"/>
      <c r="M118" s="637"/>
      <c r="N118" s="637"/>
      <c r="O118" s="637"/>
      <c r="P118" s="637"/>
      <c r="Q118" s="637"/>
      <c r="R118" s="637"/>
    </row>
    <row r="119" spans="1:18">
      <c r="A119" s="635">
        <v>492503</v>
      </c>
      <c r="B119" s="637" t="s">
        <v>141</v>
      </c>
      <c r="C119" s="637" t="s">
        <v>909</v>
      </c>
      <c r="D119" s="637" t="s">
        <v>910</v>
      </c>
      <c r="E119" s="637" t="s">
        <v>1093</v>
      </c>
      <c r="F119" s="637"/>
      <c r="G119" s="637"/>
      <c r="H119" s="637"/>
      <c r="I119" s="637"/>
      <c r="J119" s="637"/>
      <c r="K119" s="637"/>
      <c r="L119" s="637"/>
      <c r="M119" s="637"/>
      <c r="N119" s="637"/>
      <c r="O119" s="637"/>
      <c r="P119" s="637"/>
      <c r="Q119" s="637"/>
      <c r="R119" s="637"/>
    </row>
    <row r="120" spans="1:18">
      <c r="A120" s="635">
        <v>492504</v>
      </c>
      <c r="B120" s="637" t="s">
        <v>141</v>
      </c>
      <c r="C120" s="637" t="s">
        <v>911</v>
      </c>
      <c r="D120" s="637" t="s">
        <v>912</v>
      </c>
      <c r="E120" s="637" t="s">
        <v>1093</v>
      </c>
      <c r="F120" s="637"/>
      <c r="G120" s="637"/>
      <c r="H120" s="637"/>
      <c r="I120" s="637"/>
      <c r="J120" s="637"/>
      <c r="K120" s="637"/>
      <c r="L120" s="637"/>
      <c r="M120" s="637"/>
      <c r="N120" s="637"/>
      <c r="O120" s="637"/>
      <c r="P120" s="637"/>
      <c r="Q120" s="637"/>
      <c r="R120" s="637"/>
    </row>
    <row r="121" spans="1:18">
      <c r="A121" s="635">
        <v>492505</v>
      </c>
      <c r="B121" s="637" t="s">
        <v>141</v>
      </c>
      <c r="C121" s="637" t="s">
        <v>913</v>
      </c>
      <c r="D121" s="637" t="s">
        <v>914</v>
      </c>
      <c r="E121" s="637" t="s">
        <v>1093</v>
      </c>
      <c r="F121" s="637"/>
      <c r="G121" s="637"/>
      <c r="H121" s="637"/>
      <c r="I121" s="637"/>
      <c r="J121" s="637"/>
      <c r="K121" s="637"/>
      <c r="L121" s="637"/>
      <c r="M121" s="637"/>
      <c r="N121" s="637"/>
      <c r="O121" s="637"/>
      <c r="P121" s="637"/>
      <c r="Q121" s="637"/>
      <c r="R121" s="637"/>
    </row>
    <row r="122" spans="1:18">
      <c r="A122" s="635">
        <v>492506</v>
      </c>
      <c r="B122" s="637" t="s">
        <v>141</v>
      </c>
      <c r="C122" s="637" t="s">
        <v>915</v>
      </c>
      <c r="D122" s="637" t="s">
        <v>916</v>
      </c>
      <c r="E122" s="637" t="s">
        <v>1093</v>
      </c>
      <c r="F122" s="637"/>
      <c r="G122" s="637"/>
      <c r="H122" s="637"/>
      <c r="I122" s="637"/>
      <c r="J122" s="637"/>
      <c r="K122" s="637"/>
      <c r="L122" s="637"/>
      <c r="M122" s="637"/>
      <c r="N122" s="637"/>
      <c r="O122" s="637"/>
      <c r="P122" s="637"/>
      <c r="Q122" s="637"/>
      <c r="R122" s="637"/>
    </row>
    <row r="123" spans="1:18">
      <c r="A123" s="635">
        <v>492507</v>
      </c>
      <c r="B123" s="637" t="s">
        <v>141</v>
      </c>
      <c r="C123" s="637" t="s">
        <v>917</v>
      </c>
      <c r="D123" s="637" t="s">
        <v>918</v>
      </c>
      <c r="E123" s="637" t="s">
        <v>1093</v>
      </c>
      <c r="F123" s="637"/>
      <c r="G123" s="637"/>
      <c r="H123" s="637"/>
      <c r="I123" s="637"/>
      <c r="J123" s="637"/>
      <c r="K123" s="637"/>
      <c r="L123" s="637"/>
      <c r="M123" s="637"/>
      <c r="N123" s="637"/>
      <c r="O123" s="637"/>
      <c r="P123" s="637"/>
      <c r="Q123" s="637"/>
      <c r="R123" s="637"/>
    </row>
    <row r="124" spans="1:18">
      <c r="A124" s="635">
        <v>492508</v>
      </c>
      <c r="B124" s="637" t="s">
        <v>141</v>
      </c>
      <c r="C124" s="637" t="s">
        <v>919</v>
      </c>
      <c r="D124" s="637" t="s">
        <v>920</v>
      </c>
      <c r="E124" s="637" t="s">
        <v>1093</v>
      </c>
      <c r="F124" s="637"/>
      <c r="G124" s="637"/>
      <c r="H124" s="637"/>
      <c r="I124" s="637"/>
      <c r="J124" s="637"/>
      <c r="K124" s="637"/>
      <c r="L124" s="637"/>
      <c r="M124" s="637"/>
      <c r="N124" s="637"/>
      <c r="O124" s="637"/>
      <c r="P124" s="637"/>
      <c r="Q124" s="637"/>
      <c r="R124" s="637"/>
    </row>
    <row r="125" spans="1:18">
      <c r="A125" s="635">
        <v>492509</v>
      </c>
      <c r="B125" s="637" t="s">
        <v>141</v>
      </c>
      <c r="C125" s="637" t="s">
        <v>921</v>
      </c>
      <c r="D125" s="637" t="s">
        <v>922</v>
      </c>
      <c r="E125" s="637" t="s">
        <v>1093</v>
      </c>
      <c r="F125" s="637"/>
      <c r="G125" s="637"/>
      <c r="H125" s="637"/>
      <c r="I125" s="637"/>
      <c r="J125" s="637"/>
      <c r="K125" s="637"/>
      <c r="L125" s="637"/>
      <c r="M125" s="637"/>
      <c r="N125" s="637"/>
      <c r="O125" s="637"/>
      <c r="P125" s="637"/>
      <c r="Q125" s="637"/>
      <c r="R125" s="637"/>
    </row>
    <row r="126" spans="1:18">
      <c r="A126" s="635">
        <v>492510</v>
      </c>
      <c r="B126" s="637" t="s">
        <v>141</v>
      </c>
      <c r="C126" s="637" t="s">
        <v>923</v>
      </c>
      <c r="D126" s="637" t="s">
        <v>924</v>
      </c>
      <c r="E126" s="637" t="s">
        <v>1093</v>
      </c>
      <c r="F126" s="637"/>
      <c r="G126" s="637"/>
      <c r="H126" s="637"/>
      <c r="I126" s="637"/>
      <c r="J126" s="637"/>
      <c r="K126" s="637"/>
      <c r="L126" s="637"/>
      <c r="M126" s="637"/>
      <c r="N126" s="637"/>
      <c r="O126" s="637"/>
      <c r="P126" s="637"/>
      <c r="Q126" s="637"/>
      <c r="R126" s="637"/>
    </row>
    <row r="127" spans="1:18">
      <c r="A127" s="635">
        <v>512401</v>
      </c>
      <c r="B127" s="637" t="s">
        <v>577</v>
      </c>
      <c r="C127" s="637" t="s">
        <v>578</v>
      </c>
      <c r="D127" s="637" t="s">
        <v>579</v>
      </c>
      <c r="E127" s="637" t="s">
        <v>1092</v>
      </c>
      <c r="F127" s="637"/>
      <c r="G127" s="637"/>
      <c r="H127" s="637"/>
      <c r="I127" s="637"/>
      <c r="J127" s="637"/>
      <c r="K127" s="637"/>
      <c r="L127" s="637"/>
      <c r="M127" s="637"/>
      <c r="N127" s="637"/>
      <c r="O127" s="637"/>
      <c r="P127" s="637"/>
      <c r="Q127" s="637"/>
      <c r="R127" s="637"/>
    </row>
    <row r="128" spans="1:18">
      <c r="A128" s="635">
        <v>612401</v>
      </c>
      <c r="B128" s="637" t="s">
        <v>150</v>
      </c>
      <c r="C128" s="637" t="s">
        <v>580</v>
      </c>
      <c r="D128" s="637" t="s">
        <v>581</v>
      </c>
      <c r="E128" s="637" t="s">
        <v>1092</v>
      </c>
      <c r="F128" s="637" t="s">
        <v>1120</v>
      </c>
      <c r="G128" s="637"/>
      <c r="H128" s="637" t="s">
        <v>1123</v>
      </c>
      <c r="I128" s="637"/>
      <c r="J128" s="637"/>
      <c r="K128" s="637"/>
      <c r="L128" s="637"/>
      <c r="M128" s="637"/>
      <c r="N128" s="637"/>
      <c r="O128" s="637"/>
      <c r="P128" s="637"/>
      <c r="Q128" s="637"/>
      <c r="R128" s="637"/>
    </row>
    <row r="129" spans="1:18">
      <c r="A129" s="635">
        <v>612501</v>
      </c>
      <c r="B129" s="637" t="s">
        <v>150</v>
      </c>
      <c r="C129" s="637" t="s">
        <v>722</v>
      </c>
      <c r="D129" s="637" t="s">
        <v>723</v>
      </c>
      <c r="E129" s="637" t="s">
        <v>1093</v>
      </c>
      <c r="F129" s="637" t="s">
        <v>1117</v>
      </c>
      <c r="G129" s="637" t="s">
        <v>1167</v>
      </c>
      <c r="H129" s="637" t="s">
        <v>1117</v>
      </c>
      <c r="I129" s="637"/>
      <c r="J129" s="637"/>
      <c r="K129" s="637"/>
      <c r="L129" s="637"/>
      <c r="M129" s="637"/>
      <c r="N129" s="637"/>
      <c r="O129" s="637"/>
      <c r="P129" s="637"/>
      <c r="Q129" s="637"/>
      <c r="R129" s="637"/>
    </row>
    <row r="130" spans="1:18">
      <c r="A130" s="635">
        <v>612502</v>
      </c>
      <c r="B130" s="637" t="s">
        <v>150</v>
      </c>
      <c r="C130" s="637" t="s">
        <v>724</v>
      </c>
      <c r="D130" s="637" t="s">
        <v>725</v>
      </c>
      <c r="E130" s="637" t="s">
        <v>1093</v>
      </c>
      <c r="F130" s="637"/>
      <c r="G130" s="637"/>
      <c r="H130" s="637"/>
      <c r="I130" s="637" t="s">
        <v>1150</v>
      </c>
      <c r="J130" s="637"/>
      <c r="K130" s="637"/>
      <c r="L130" s="637"/>
      <c r="M130" s="637"/>
      <c r="N130" s="637"/>
      <c r="O130" s="637"/>
      <c r="P130" s="637"/>
      <c r="Q130" s="637"/>
      <c r="R130" s="637"/>
    </row>
    <row r="131" spans="1:18">
      <c r="A131" s="635">
        <v>612503</v>
      </c>
      <c r="B131" s="637" t="s">
        <v>150</v>
      </c>
      <c r="C131" s="637" t="s">
        <v>726</v>
      </c>
      <c r="D131" s="637" t="s">
        <v>727</v>
      </c>
      <c r="E131" s="637" t="s">
        <v>1093</v>
      </c>
      <c r="F131" s="637"/>
      <c r="G131" s="637"/>
      <c r="H131" s="637"/>
      <c r="I131" s="637"/>
      <c r="J131" s="637"/>
      <c r="K131" s="637"/>
      <c r="L131" s="637"/>
      <c r="M131" s="637"/>
      <c r="N131" s="637"/>
      <c r="O131" s="637"/>
      <c r="P131" s="637"/>
      <c r="Q131" s="637"/>
      <c r="R131" s="637"/>
    </row>
    <row r="132" spans="1:18">
      <c r="A132" s="635">
        <v>612504</v>
      </c>
      <c r="B132" s="637" t="s">
        <v>150</v>
      </c>
      <c r="C132" s="637" t="s">
        <v>728</v>
      </c>
      <c r="D132" s="637" t="s">
        <v>729</v>
      </c>
      <c r="E132" s="637" t="s">
        <v>1093</v>
      </c>
      <c r="F132" s="637"/>
      <c r="G132" s="637" t="s">
        <v>1158</v>
      </c>
      <c r="H132" s="637"/>
      <c r="I132" s="637"/>
      <c r="J132" s="637"/>
      <c r="K132" s="637"/>
      <c r="L132" s="637"/>
      <c r="M132" s="637"/>
      <c r="N132" s="637"/>
      <c r="O132" s="637"/>
      <c r="P132" s="637"/>
      <c r="Q132" s="637"/>
      <c r="R132" s="637"/>
    </row>
    <row r="133" spans="1:18">
      <c r="A133" s="635">
        <v>612505</v>
      </c>
      <c r="B133" s="637" t="s">
        <v>150</v>
      </c>
      <c r="C133" s="637" t="s">
        <v>730</v>
      </c>
      <c r="D133" s="637" t="s">
        <v>731</v>
      </c>
      <c r="E133" s="637" t="s">
        <v>1093</v>
      </c>
      <c r="F133" s="637" t="s">
        <v>1121</v>
      </c>
      <c r="G133" s="637"/>
      <c r="H133" s="637" t="s">
        <v>1117</v>
      </c>
      <c r="I133" s="637" t="s">
        <v>1168</v>
      </c>
      <c r="J133" s="637"/>
      <c r="K133" s="637"/>
      <c r="L133" s="637"/>
      <c r="M133" s="637"/>
      <c r="N133" s="637"/>
      <c r="O133" s="637"/>
      <c r="P133" s="637"/>
      <c r="Q133" s="637"/>
      <c r="R133" s="637"/>
    </row>
    <row r="134" spans="1:18">
      <c r="A134" s="635">
        <v>612506</v>
      </c>
      <c r="B134" s="637" t="s">
        <v>150</v>
      </c>
      <c r="C134" s="637" t="s">
        <v>732</v>
      </c>
      <c r="D134" s="637" t="s">
        <v>733</v>
      </c>
      <c r="E134" s="637" t="s">
        <v>1093</v>
      </c>
      <c r="F134" s="637"/>
      <c r="G134" s="637" t="s">
        <v>1158</v>
      </c>
      <c r="H134" s="637"/>
      <c r="I134" s="637"/>
      <c r="J134" s="637"/>
      <c r="K134" s="637"/>
      <c r="L134" s="637"/>
      <c r="M134" s="637"/>
      <c r="N134" s="637"/>
      <c r="O134" s="637"/>
      <c r="P134" s="637"/>
      <c r="Q134" s="637"/>
      <c r="R134" s="637"/>
    </row>
    <row r="135" spans="1:18">
      <c r="A135" s="635">
        <v>612507</v>
      </c>
      <c r="B135" s="637" t="s">
        <v>150</v>
      </c>
      <c r="C135" s="637" t="s">
        <v>734</v>
      </c>
      <c r="D135" s="637" t="s">
        <v>735</v>
      </c>
      <c r="E135" s="637" t="s">
        <v>1093</v>
      </c>
      <c r="F135" s="637" t="s">
        <v>1117</v>
      </c>
      <c r="G135" s="637"/>
      <c r="H135" s="637" t="s">
        <v>1116</v>
      </c>
      <c r="I135" s="637" t="s">
        <v>1168</v>
      </c>
      <c r="J135" s="637"/>
      <c r="K135" s="637"/>
      <c r="L135" s="637"/>
      <c r="M135" s="637"/>
      <c r="N135" s="637"/>
      <c r="O135" s="637"/>
      <c r="P135" s="637"/>
      <c r="Q135" s="637"/>
      <c r="R135" s="637"/>
    </row>
    <row r="136" spans="1:18">
      <c r="A136" s="635">
        <v>622401</v>
      </c>
      <c r="B136" s="637" t="s">
        <v>153</v>
      </c>
      <c r="C136" s="637" t="s">
        <v>582</v>
      </c>
      <c r="D136" s="637" t="s">
        <v>583</v>
      </c>
      <c r="E136" s="637" t="s">
        <v>1092</v>
      </c>
      <c r="F136" s="637"/>
      <c r="G136" s="637"/>
      <c r="H136" s="637"/>
      <c r="I136" s="637" t="s">
        <v>1169</v>
      </c>
      <c r="J136" s="637"/>
      <c r="K136" s="637"/>
      <c r="L136" s="637"/>
      <c r="M136" s="637"/>
      <c r="N136" s="637"/>
      <c r="O136" s="637"/>
      <c r="P136" s="637"/>
      <c r="Q136" s="637"/>
      <c r="R136" s="637"/>
    </row>
    <row r="137" spans="1:18">
      <c r="A137" s="635">
        <v>622402</v>
      </c>
      <c r="B137" s="637" t="s">
        <v>153</v>
      </c>
      <c r="C137" s="637" t="s">
        <v>584</v>
      </c>
      <c r="D137" s="637" t="s">
        <v>585</v>
      </c>
      <c r="E137" s="637" t="s">
        <v>1092</v>
      </c>
      <c r="F137" s="637"/>
      <c r="G137" s="637"/>
      <c r="H137" s="637"/>
      <c r="I137" s="637"/>
      <c r="J137" s="637"/>
      <c r="K137" s="637"/>
      <c r="L137" s="637"/>
      <c r="M137" s="637"/>
      <c r="N137" s="637"/>
      <c r="O137" s="637"/>
      <c r="P137" s="637"/>
      <c r="Q137" s="637"/>
      <c r="R137" s="637"/>
    </row>
    <row r="138" spans="1:18">
      <c r="A138" s="635">
        <v>622501</v>
      </c>
      <c r="B138" s="637" t="s">
        <v>153</v>
      </c>
      <c r="C138" s="637" t="s">
        <v>764</v>
      </c>
      <c r="D138" s="637" t="s">
        <v>765</v>
      </c>
      <c r="E138" s="637" t="s">
        <v>1093</v>
      </c>
      <c r="F138" s="637"/>
      <c r="G138" s="637"/>
      <c r="H138" s="637"/>
      <c r="I138" s="637"/>
      <c r="J138" s="637"/>
      <c r="K138" s="637"/>
      <c r="L138" s="637"/>
      <c r="M138" s="637"/>
      <c r="N138" s="637"/>
      <c r="O138" s="637"/>
      <c r="P138" s="637"/>
      <c r="Q138" s="637"/>
      <c r="R138" s="637"/>
    </row>
    <row r="139" spans="1:18">
      <c r="A139" s="635">
        <v>622502</v>
      </c>
      <c r="B139" s="637" t="s">
        <v>153</v>
      </c>
      <c r="C139" s="637" t="s">
        <v>766</v>
      </c>
      <c r="D139" s="637" t="s">
        <v>767</v>
      </c>
      <c r="E139" s="637" t="s">
        <v>1093</v>
      </c>
      <c r="F139" s="637"/>
      <c r="G139" s="637"/>
      <c r="H139" s="637"/>
      <c r="I139" s="637"/>
      <c r="J139" s="637"/>
      <c r="K139" s="637"/>
      <c r="L139" s="637"/>
      <c r="M139" s="637"/>
      <c r="N139" s="637"/>
      <c r="O139" s="637"/>
      <c r="P139" s="637"/>
      <c r="Q139" s="637"/>
      <c r="R139" s="637"/>
    </row>
    <row r="140" spans="1:18">
      <c r="A140" s="635">
        <v>622503</v>
      </c>
      <c r="B140" s="637" t="s">
        <v>153</v>
      </c>
      <c r="C140" s="637" t="s">
        <v>768</v>
      </c>
      <c r="D140" s="637" t="s">
        <v>769</v>
      </c>
      <c r="E140" s="637" t="s">
        <v>1093</v>
      </c>
      <c r="F140" s="637"/>
      <c r="G140" s="637"/>
      <c r="H140" s="637"/>
      <c r="I140" s="637"/>
      <c r="J140" s="637"/>
      <c r="K140" s="637"/>
      <c r="L140" s="637"/>
      <c r="M140" s="637"/>
      <c r="N140" s="637"/>
      <c r="O140" s="637"/>
      <c r="P140" s="637"/>
      <c r="Q140" s="637"/>
      <c r="R140" s="637"/>
    </row>
    <row r="141" spans="1:18">
      <c r="A141" s="635">
        <v>632501</v>
      </c>
      <c r="B141" s="637" t="s">
        <v>156</v>
      </c>
      <c r="C141" s="637" t="s">
        <v>744</v>
      </c>
      <c r="D141" s="637" t="s">
        <v>745</v>
      </c>
      <c r="E141" s="637" t="s">
        <v>1093</v>
      </c>
      <c r="F141" s="637"/>
      <c r="G141" s="637"/>
      <c r="H141" s="637" t="s">
        <v>1125</v>
      </c>
      <c r="I141" s="637"/>
      <c r="J141" s="637"/>
      <c r="K141" s="637"/>
      <c r="L141" s="637"/>
      <c r="M141" s="637"/>
      <c r="N141" s="637"/>
      <c r="O141" s="637"/>
      <c r="P141" s="637"/>
      <c r="Q141" s="637"/>
      <c r="R141" s="637"/>
    </row>
    <row r="142" spans="1:18">
      <c r="A142" s="635">
        <v>732401</v>
      </c>
      <c r="B142" s="637" t="s">
        <v>164</v>
      </c>
      <c r="C142" s="637" t="s">
        <v>586</v>
      </c>
      <c r="D142" s="637" t="s">
        <v>587</v>
      </c>
      <c r="E142" s="637" t="s">
        <v>1092</v>
      </c>
      <c r="F142" s="637"/>
      <c r="G142" s="637"/>
      <c r="H142" s="637"/>
      <c r="I142" s="637"/>
      <c r="J142" s="637"/>
      <c r="K142" s="637"/>
      <c r="L142" s="637"/>
      <c r="M142" s="637"/>
      <c r="N142" s="637"/>
      <c r="O142" s="637"/>
      <c r="P142" s="637"/>
      <c r="Q142" s="637"/>
      <c r="R142" s="637"/>
    </row>
    <row r="143" spans="1:18">
      <c r="A143" s="635">
        <v>732402</v>
      </c>
      <c r="B143" s="637" t="s">
        <v>164</v>
      </c>
      <c r="C143" s="637" t="s">
        <v>588</v>
      </c>
      <c r="D143" s="637" t="s">
        <v>589</v>
      </c>
      <c r="E143" s="637" t="s">
        <v>1092</v>
      </c>
      <c r="F143" s="637" t="s">
        <v>1125</v>
      </c>
      <c r="G143" s="637"/>
      <c r="H143" s="637"/>
      <c r="I143" s="637"/>
      <c r="J143" s="637"/>
      <c r="K143" s="637"/>
      <c r="L143" s="637"/>
      <c r="M143" s="637"/>
      <c r="N143" s="637"/>
      <c r="O143" s="637"/>
      <c r="P143" s="637"/>
      <c r="Q143" s="637"/>
      <c r="R143" s="637"/>
    </row>
    <row r="144" spans="1:18">
      <c r="A144" s="635">
        <v>732403</v>
      </c>
      <c r="B144" s="637" t="s">
        <v>164</v>
      </c>
      <c r="C144" s="637" t="s">
        <v>590</v>
      </c>
      <c r="D144" s="637" t="s">
        <v>591</v>
      </c>
      <c r="E144" s="637" t="s">
        <v>1092</v>
      </c>
      <c r="F144" s="637" t="s">
        <v>1125</v>
      </c>
      <c r="G144" s="637"/>
      <c r="H144" s="637"/>
      <c r="I144" s="637"/>
      <c r="J144" s="637"/>
      <c r="K144" s="637"/>
      <c r="L144" s="637"/>
      <c r="M144" s="637"/>
      <c r="N144" s="637"/>
      <c r="O144" s="637"/>
      <c r="P144" s="637"/>
      <c r="Q144" s="637"/>
      <c r="R144" s="637"/>
    </row>
    <row r="145" spans="1:18">
      <c r="A145" s="635">
        <v>732404</v>
      </c>
      <c r="B145" s="637" t="s">
        <v>164</v>
      </c>
      <c r="C145" s="637" t="s">
        <v>592</v>
      </c>
      <c r="D145" s="637" t="s">
        <v>593</v>
      </c>
      <c r="E145" s="637" t="s">
        <v>1092</v>
      </c>
      <c r="F145" s="637"/>
      <c r="G145" s="637"/>
      <c r="H145" s="637"/>
      <c r="I145" s="637"/>
      <c r="J145" s="637"/>
      <c r="K145" s="637"/>
      <c r="L145" s="637"/>
      <c r="M145" s="637"/>
      <c r="N145" s="637"/>
      <c r="O145" s="637"/>
      <c r="P145" s="637"/>
      <c r="Q145" s="637"/>
      <c r="R145" s="637"/>
    </row>
    <row r="146" spans="1:18">
      <c r="A146" s="635">
        <v>732405</v>
      </c>
      <c r="B146" s="637" t="s">
        <v>164</v>
      </c>
      <c r="C146" s="637" t="s">
        <v>594</v>
      </c>
      <c r="D146" s="637" t="s">
        <v>595</v>
      </c>
      <c r="E146" s="637" t="s">
        <v>1092</v>
      </c>
      <c r="F146" s="637"/>
      <c r="G146" s="637"/>
      <c r="H146" s="637"/>
      <c r="I146" s="637"/>
      <c r="J146" s="637"/>
      <c r="K146" s="637"/>
      <c r="L146" s="637"/>
      <c r="M146" s="637"/>
      <c r="N146" s="637"/>
      <c r="O146" s="637"/>
      <c r="P146" s="637"/>
      <c r="Q146" s="637"/>
      <c r="R146" s="637"/>
    </row>
    <row r="147" spans="1:18">
      <c r="A147" s="635">
        <v>732406</v>
      </c>
      <c r="B147" s="637" t="s">
        <v>164</v>
      </c>
      <c r="C147" s="637" t="s">
        <v>1014</v>
      </c>
      <c r="D147" s="637" t="s">
        <v>1015</v>
      </c>
      <c r="E147" s="637" t="s">
        <v>1092</v>
      </c>
      <c r="F147" s="637"/>
      <c r="G147" s="637"/>
      <c r="H147" s="637"/>
      <c r="I147" s="637"/>
      <c r="J147" s="637"/>
      <c r="K147" s="637"/>
      <c r="L147" s="637"/>
      <c r="M147" s="637"/>
      <c r="N147" s="637"/>
      <c r="O147" s="637"/>
      <c r="P147" s="637"/>
      <c r="Q147" s="637"/>
      <c r="R147" s="637"/>
    </row>
    <row r="148" spans="1:18">
      <c r="A148" s="635">
        <v>732501</v>
      </c>
      <c r="B148" s="637" t="s">
        <v>164</v>
      </c>
      <c r="C148" s="637" t="s">
        <v>736</v>
      </c>
      <c r="D148" s="637" t="s">
        <v>737</v>
      </c>
      <c r="E148" s="637" t="s">
        <v>1093</v>
      </c>
      <c r="F148" s="637"/>
      <c r="G148" s="637"/>
      <c r="H148" s="637"/>
      <c r="I148" s="637"/>
      <c r="J148" s="637"/>
      <c r="K148" s="637"/>
      <c r="L148" s="637"/>
      <c r="M148" s="637"/>
      <c r="N148" s="637"/>
      <c r="O148" s="637"/>
      <c r="P148" s="637"/>
      <c r="Q148" s="637"/>
      <c r="R148" s="637"/>
    </row>
    <row r="149" spans="1:18">
      <c r="A149" s="635">
        <v>732502</v>
      </c>
      <c r="B149" s="637" t="s">
        <v>164</v>
      </c>
      <c r="C149" s="637" t="s">
        <v>738</v>
      </c>
      <c r="D149" s="637" t="s">
        <v>739</v>
      </c>
      <c r="E149" s="637" t="s">
        <v>1093</v>
      </c>
      <c r="F149" s="637"/>
      <c r="G149" s="637"/>
      <c r="H149" s="637"/>
      <c r="I149" s="637"/>
      <c r="J149" s="637"/>
      <c r="K149" s="637"/>
      <c r="L149" s="637"/>
      <c r="M149" s="637"/>
      <c r="N149" s="637"/>
      <c r="O149" s="637"/>
      <c r="P149" s="637"/>
      <c r="Q149" s="637"/>
      <c r="R149" s="637"/>
    </row>
    <row r="150" spans="1:18">
      <c r="A150" s="635">
        <v>732503</v>
      </c>
      <c r="B150" s="637" t="s">
        <v>164</v>
      </c>
      <c r="C150" s="637" t="s">
        <v>740</v>
      </c>
      <c r="D150" s="637" t="s">
        <v>741</v>
      </c>
      <c r="E150" s="637" t="s">
        <v>1093</v>
      </c>
      <c r="F150" s="637" t="s">
        <v>1125</v>
      </c>
      <c r="G150" s="637"/>
      <c r="H150" s="637"/>
      <c r="I150" s="637"/>
      <c r="J150" s="637"/>
      <c r="K150" s="637"/>
      <c r="L150" s="637"/>
      <c r="M150" s="637"/>
      <c r="N150" s="637"/>
      <c r="O150" s="637"/>
      <c r="P150" s="637"/>
      <c r="Q150" s="637"/>
      <c r="R150" s="637"/>
    </row>
    <row r="151" spans="1:18">
      <c r="A151" s="635">
        <v>732504</v>
      </c>
      <c r="B151" s="637" t="s">
        <v>164</v>
      </c>
      <c r="C151" s="637" t="s">
        <v>742</v>
      </c>
      <c r="D151" s="637" t="s">
        <v>743</v>
      </c>
      <c r="E151" s="637" t="s">
        <v>1093</v>
      </c>
      <c r="F151" s="637"/>
      <c r="G151" s="637"/>
      <c r="H151" s="637"/>
      <c r="I151" s="637" t="s">
        <v>1167</v>
      </c>
      <c r="J151" s="637"/>
      <c r="K151" s="637"/>
      <c r="L151" s="637"/>
      <c r="M151" s="637"/>
      <c r="N151" s="637"/>
      <c r="O151" s="637"/>
      <c r="P151" s="637"/>
      <c r="Q151" s="637"/>
      <c r="R151" s="637"/>
    </row>
    <row r="152" spans="1:18">
      <c r="A152" s="635">
        <v>752401</v>
      </c>
      <c r="B152" s="637" t="s">
        <v>169</v>
      </c>
      <c r="C152" s="637" t="s">
        <v>596</v>
      </c>
      <c r="D152" s="637" t="s">
        <v>597</v>
      </c>
      <c r="E152" s="637" t="s">
        <v>1092</v>
      </c>
      <c r="F152" s="637"/>
      <c r="G152" s="637"/>
      <c r="H152" s="637"/>
      <c r="I152" s="637"/>
      <c r="J152" s="637"/>
      <c r="K152" s="637"/>
      <c r="L152" s="637"/>
      <c r="M152" s="637"/>
      <c r="N152" s="637"/>
      <c r="O152" s="637"/>
      <c r="P152" s="637"/>
      <c r="Q152" s="637"/>
      <c r="R152" s="637"/>
    </row>
    <row r="153" spans="1:18">
      <c r="A153" s="635">
        <v>752402</v>
      </c>
      <c r="B153" s="637" t="s">
        <v>169</v>
      </c>
      <c r="C153" s="637" t="s">
        <v>598</v>
      </c>
      <c r="D153" s="637" t="s">
        <v>599</v>
      </c>
      <c r="E153" s="637" t="s">
        <v>1092</v>
      </c>
      <c r="F153" s="637" t="s">
        <v>1123</v>
      </c>
      <c r="G153" s="637"/>
      <c r="H153" s="637" t="s">
        <v>1123</v>
      </c>
      <c r="I153" s="637" t="s">
        <v>1158</v>
      </c>
      <c r="J153" s="637"/>
      <c r="K153" s="637"/>
      <c r="L153" s="637"/>
      <c r="M153" s="637"/>
      <c r="N153" s="637"/>
      <c r="O153" s="637"/>
      <c r="P153" s="637"/>
      <c r="Q153" s="637"/>
      <c r="R153" s="637"/>
    </row>
    <row r="154" spans="1:18">
      <c r="A154" s="635">
        <v>752403</v>
      </c>
      <c r="B154" s="637" t="s">
        <v>169</v>
      </c>
      <c r="C154" s="637" t="s">
        <v>600</v>
      </c>
      <c r="D154" s="637" t="s">
        <v>601</v>
      </c>
      <c r="E154" s="637" t="s">
        <v>1092</v>
      </c>
      <c r="F154" s="637" t="s">
        <v>1123</v>
      </c>
      <c r="G154" s="637" t="s">
        <v>1159</v>
      </c>
      <c r="H154" s="637"/>
      <c r="I154" s="637"/>
      <c r="J154" s="637"/>
      <c r="K154" s="637"/>
      <c r="L154" s="637"/>
      <c r="M154" s="637"/>
      <c r="N154" s="637"/>
      <c r="O154" s="637"/>
      <c r="P154" s="637"/>
      <c r="Q154" s="637"/>
      <c r="R154" s="637"/>
    </row>
    <row r="155" spans="1:18">
      <c r="A155" s="635">
        <v>752404</v>
      </c>
      <c r="B155" s="637" t="s">
        <v>169</v>
      </c>
      <c r="C155" s="637" t="s">
        <v>827</v>
      </c>
      <c r="D155" s="637" t="s">
        <v>828</v>
      </c>
      <c r="E155" s="637" t="s">
        <v>1092</v>
      </c>
      <c r="F155" s="637"/>
      <c r="G155" s="637"/>
      <c r="H155" s="637" t="s">
        <v>1123</v>
      </c>
      <c r="I155" s="637" t="s">
        <v>1160</v>
      </c>
      <c r="J155" s="637"/>
      <c r="K155" s="637"/>
      <c r="L155" s="637"/>
      <c r="M155" s="637"/>
      <c r="N155" s="637"/>
      <c r="O155" s="637"/>
      <c r="P155" s="637"/>
      <c r="Q155" s="637"/>
      <c r="R155" s="637"/>
    </row>
    <row r="156" spans="1:18">
      <c r="A156" s="635">
        <v>752501</v>
      </c>
      <c r="B156" s="637" t="s">
        <v>169</v>
      </c>
      <c r="C156" s="637" t="s">
        <v>829</v>
      </c>
      <c r="D156" s="637" t="s">
        <v>830</v>
      </c>
      <c r="E156" s="637" t="s">
        <v>1093</v>
      </c>
      <c r="F156" s="637"/>
      <c r="G156" s="637"/>
      <c r="H156" s="637"/>
      <c r="I156" s="637"/>
      <c r="J156" s="637"/>
      <c r="K156" s="637"/>
      <c r="L156" s="637"/>
      <c r="M156" s="637"/>
      <c r="N156" s="637"/>
      <c r="O156" s="637"/>
      <c r="P156" s="637"/>
      <c r="Q156" s="637"/>
      <c r="R156" s="637"/>
    </row>
    <row r="157" spans="1:18">
      <c r="A157" s="635">
        <v>752502</v>
      </c>
      <c r="B157" s="637" t="s">
        <v>169</v>
      </c>
      <c r="C157" s="637" t="s">
        <v>831</v>
      </c>
      <c r="D157" s="637" t="s">
        <v>832</v>
      </c>
      <c r="E157" s="637" t="s">
        <v>1093</v>
      </c>
      <c r="F157" s="637"/>
      <c r="G157" s="637"/>
      <c r="H157" s="637"/>
      <c r="I157" s="637"/>
      <c r="J157" s="637"/>
      <c r="K157" s="637"/>
      <c r="L157" s="637"/>
      <c r="M157" s="637"/>
      <c r="N157" s="637"/>
      <c r="O157" s="637"/>
      <c r="P157" s="637"/>
      <c r="Q157" s="637"/>
      <c r="R157" s="637"/>
    </row>
    <row r="158" spans="1:18">
      <c r="A158" s="635">
        <v>752503</v>
      </c>
      <c r="B158" s="637" t="s">
        <v>169</v>
      </c>
      <c r="C158" s="637" t="s">
        <v>833</v>
      </c>
      <c r="D158" s="637" t="s">
        <v>834</v>
      </c>
      <c r="E158" s="637" t="s">
        <v>1093</v>
      </c>
      <c r="F158" s="637"/>
      <c r="G158" s="637"/>
      <c r="H158" s="637"/>
      <c r="I158" s="637"/>
      <c r="J158" s="637"/>
      <c r="K158" s="637"/>
      <c r="L158" s="637"/>
      <c r="M158" s="637"/>
      <c r="N158" s="637"/>
      <c r="O158" s="637"/>
      <c r="P158" s="637"/>
      <c r="Q158" s="637"/>
      <c r="R158" s="637"/>
    </row>
    <row r="159" spans="1:18">
      <c r="A159" s="635">
        <v>752504</v>
      </c>
      <c r="B159" s="637" t="s">
        <v>169</v>
      </c>
      <c r="C159" s="637" t="s">
        <v>835</v>
      </c>
      <c r="D159" s="637" t="s">
        <v>836</v>
      </c>
      <c r="E159" s="637" t="s">
        <v>1093</v>
      </c>
      <c r="F159" s="637"/>
      <c r="G159" s="637"/>
      <c r="H159" s="637"/>
      <c r="I159" s="637"/>
      <c r="J159" s="637"/>
      <c r="K159" s="637"/>
      <c r="L159" s="637"/>
      <c r="M159" s="637"/>
      <c r="N159" s="637"/>
      <c r="O159" s="637"/>
      <c r="P159" s="637"/>
      <c r="Q159" s="637"/>
      <c r="R159" s="637"/>
    </row>
    <row r="160" spans="1:18">
      <c r="A160" s="635">
        <v>752505</v>
      </c>
      <c r="B160" s="637" t="s">
        <v>169</v>
      </c>
      <c r="C160" s="637" t="s">
        <v>837</v>
      </c>
      <c r="D160" s="637" t="s">
        <v>838</v>
      </c>
      <c r="E160" s="637" t="s">
        <v>1093</v>
      </c>
      <c r="F160" s="637" t="s">
        <v>1125</v>
      </c>
      <c r="G160" s="637"/>
      <c r="H160" s="637"/>
      <c r="I160" s="637"/>
      <c r="J160" s="637"/>
      <c r="K160" s="637"/>
      <c r="L160" s="637"/>
      <c r="M160" s="637"/>
      <c r="N160" s="637"/>
      <c r="O160" s="637"/>
      <c r="P160" s="637"/>
      <c r="Q160" s="637"/>
      <c r="R160" s="637"/>
    </row>
    <row r="161" spans="1:18">
      <c r="A161" s="635">
        <v>752506</v>
      </c>
      <c r="B161" s="637" t="s">
        <v>169</v>
      </c>
      <c r="C161" s="637" t="s">
        <v>839</v>
      </c>
      <c r="D161" s="637" t="s">
        <v>840</v>
      </c>
      <c r="E161" s="637" t="s">
        <v>1093</v>
      </c>
      <c r="F161" s="637"/>
      <c r="G161" s="637"/>
      <c r="H161" s="637"/>
      <c r="I161" s="637"/>
      <c r="J161" s="637"/>
      <c r="K161" s="637"/>
      <c r="L161" s="637"/>
      <c r="M161" s="637"/>
      <c r="N161" s="637"/>
      <c r="O161" s="637"/>
      <c r="P161" s="637"/>
      <c r="Q161" s="637"/>
      <c r="R161" s="637"/>
    </row>
    <row r="162" spans="1:18">
      <c r="A162" s="635">
        <v>752507</v>
      </c>
      <c r="B162" s="637" t="s">
        <v>169</v>
      </c>
      <c r="C162" s="637" t="s">
        <v>841</v>
      </c>
      <c r="D162" s="637" t="s">
        <v>842</v>
      </c>
      <c r="E162" s="637" t="s">
        <v>1093</v>
      </c>
      <c r="F162" s="637"/>
      <c r="G162" s="637"/>
      <c r="H162" s="637"/>
      <c r="I162" s="637"/>
      <c r="J162" s="637"/>
      <c r="K162" s="637"/>
      <c r="L162" s="637"/>
      <c r="M162" s="637"/>
      <c r="N162" s="637"/>
      <c r="O162" s="637"/>
      <c r="P162" s="637"/>
      <c r="Q162" s="637"/>
      <c r="R162" s="637"/>
    </row>
    <row r="163" spans="1:18">
      <c r="A163" s="635">
        <v>762401</v>
      </c>
      <c r="B163" s="637" t="s">
        <v>172</v>
      </c>
      <c r="C163" s="637" t="s">
        <v>602</v>
      </c>
      <c r="D163" s="637" t="s">
        <v>603</v>
      </c>
      <c r="E163" s="637" t="s">
        <v>1092</v>
      </c>
      <c r="F163" s="637"/>
      <c r="G163" s="637"/>
      <c r="H163" s="637"/>
      <c r="I163" s="637"/>
      <c r="J163" s="637"/>
      <c r="K163" s="637"/>
      <c r="L163" s="637"/>
      <c r="M163" s="637"/>
      <c r="N163" s="637"/>
      <c r="O163" s="637"/>
      <c r="P163" s="637"/>
      <c r="Q163" s="637"/>
      <c r="R163" s="637"/>
    </row>
    <row r="164" spans="1:18">
      <c r="A164" s="635">
        <v>762402</v>
      </c>
      <c r="B164" s="637" t="s">
        <v>172</v>
      </c>
      <c r="C164" s="637" t="s">
        <v>604</v>
      </c>
      <c r="D164" s="637" t="s">
        <v>605</v>
      </c>
      <c r="E164" s="637" t="s">
        <v>1092</v>
      </c>
      <c r="F164" s="637"/>
      <c r="G164" s="637" t="s">
        <v>1151</v>
      </c>
      <c r="H164" s="637" t="s">
        <v>1118</v>
      </c>
      <c r="I164" s="637"/>
      <c r="J164" s="637"/>
      <c r="K164" s="637"/>
      <c r="L164" s="637"/>
      <c r="M164" s="637"/>
      <c r="N164" s="637"/>
      <c r="O164" s="637"/>
      <c r="P164" s="637"/>
      <c r="Q164" s="637"/>
      <c r="R164" s="637"/>
    </row>
    <row r="165" spans="1:18">
      <c r="A165" s="635">
        <v>762403</v>
      </c>
      <c r="B165" s="637" t="s">
        <v>172</v>
      </c>
      <c r="C165" s="637" t="s">
        <v>606</v>
      </c>
      <c r="D165" s="637" t="s">
        <v>607</v>
      </c>
      <c r="E165" s="637" t="s">
        <v>1092</v>
      </c>
      <c r="F165" s="637"/>
      <c r="G165" s="637"/>
      <c r="H165" s="637"/>
      <c r="I165" s="637"/>
      <c r="J165" s="637"/>
      <c r="K165" s="637"/>
      <c r="L165" s="637"/>
      <c r="M165" s="637"/>
      <c r="N165" s="637"/>
      <c r="O165" s="637"/>
      <c r="P165" s="637"/>
      <c r="Q165" s="637"/>
      <c r="R165" s="637"/>
    </row>
    <row r="166" spans="1:18">
      <c r="A166" s="635">
        <v>762404</v>
      </c>
      <c r="B166" s="637" t="s">
        <v>172</v>
      </c>
      <c r="C166" s="637" t="s">
        <v>608</v>
      </c>
      <c r="D166" s="637" t="s">
        <v>609</v>
      </c>
      <c r="E166" s="637" t="s">
        <v>1092</v>
      </c>
      <c r="F166" s="637"/>
      <c r="G166" s="637"/>
      <c r="H166" s="637"/>
      <c r="I166" s="637"/>
      <c r="J166" s="637"/>
      <c r="K166" s="637"/>
      <c r="L166" s="637"/>
      <c r="M166" s="637"/>
      <c r="N166" s="637"/>
      <c r="O166" s="637"/>
      <c r="P166" s="637"/>
      <c r="Q166" s="637"/>
      <c r="R166" s="637"/>
    </row>
    <row r="167" spans="1:18">
      <c r="A167" s="635">
        <v>762405</v>
      </c>
      <c r="B167" s="637" t="s">
        <v>172</v>
      </c>
      <c r="C167" s="637" t="s">
        <v>610</v>
      </c>
      <c r="D167" s="637" t="s">
        <v>611</v>
      </c>
      <c r="E167" s="637" t="s">
        <v>1092</v>
      </c>
      <c r="F167" s="637"/>
      <c r="G167" s="637"/>
      <c r="H167" s="637"/>
      <c r="I167" s="637"/>
      <c r="J167" s="637"/>
      <c r="K167" s="637"/>
      <c r="L167" s="637"/>
      <c r="M167" s="637"/>
      <c r="N167" s="637"/>
      <c r="O167" s="637"/>
      <c r="P167" s="637"/>
      <c r="Q167" s="637"/>
      <c r="R167" s="637"/>
    </row>
    <row r="168" spans="1:18">
      <c r="A168" s="635">
        <v>762406</v>
      </c>
      <c r="B168" s="637" t="s">
        <v>172</v>
      </c>
      <c r="C168" s="637" t="s">
        <v>612</v>
      </c>
      <c r="D168" s="637" t="s">
        <v>613</v>
      </c>
      <c r="E168" s="637" t="s">
        <v>1092</v>
      </c>
      <c r="F168" s="637" t="s">
        <v>1117</v>
      </c>
      <c r="G168" s="637"/>
      <c r="H168" s="637" t="s">
        <v>1117</v>
      </c>
      <c r="I168" s="637"/>
      <c r="J168" s="637"/>
      <c r="K168" s="637"/>
      <c r="L168" s="637"/>
      <c r="M168" s="637"/>
      <c r="N168" s="637"/>
      <c r="O168" s="637"/>
      <c r="P168" s="637"/>
      <c r="Q168" s="637"/>
      <c r="R168" s="637"/>
    </row>
    <row r="169" spans="1:18">
      <c r="A169" s="635">
        <v>762407</v>
      </c>
      <c r="B169" s="637" t="s">
        <v>172</v>
      </c>
      <c r="C169" s="637" t="s">
        <v>614</v>
      </c>
      <c r="D169" s="637" t="s">
        <v>615</v>
      </c>
      <c r="E169" s="637" t="s">
        <v>1092</v>
      </c>
      <c r="F169" s="637" t="s">
        <v>1117</v>
      </c>
      <c r="G169" s="637"/>
      <c r="H169" s="637" t="s">
        <v>1116</v>
      </c>
      <c r="I169" s="637" t="s">
        <v>1152</v>
      </c>
      <c r="J169" s="637"/>
      <c r="K169" s="637"/>
      <c r="L169" s="637"/>
      <c r="M169" s="637"/>
      <c r="N169" s="637"/>
      <c r="O169" s="637"/>
      <c r="P169" s="637"/>
      <c r="Q169" s="637"/>
      <c r="R169" s="637"/>
    </row>
    <row r="170" spans="1:18">
      <c r="A170" s="635">
        <v>762408</v>
      </c>
      <c r="B170" s="637" t="s">
        <v>172</v>
      </c>
      <c r="C170" s="637" t="s">
        <v>616</v>
      </c>
      <c r="D170" s="637" t="s">
        <v>617</v>
      </c>
      <c r="E170" s="637" t="s">
        <v>1092</v>
      </c>
      <c r="F170" s="637" t="s">
        <v>1116</v>
      </c>
      <c r="G170" s="637"/>
      <c r="H170" s="637" t="s">
        <v>1116</v>
      </c>
      <c r="I170" s="637"/>
      <c r="J170" s="637"/>
      <c r="K170" s="637"/>
      <c r="L170" s="637"/>
      <c r="M170" s="637"/>
      <c r="N170" s="637"/>
      <c r="O170" s="637"/>
      <c r="P170" s="637"/>
      <c r="Q170" s="637"/>
      <c r="R170" s="637"/>
    </row>
    <row r="171" spans="1:18">
      <c r="A171" s="635">
        <v>762409</v>
      </c>
      <c r="B171" s="637" t="s">
        <v>172</v>
      </c>
      <c r="C171" s="637" t="s">
        <v>618</v>
      </c>
      <c r="D171" s="637" t="s">
        <v>619</v>
      </c>
      <c r="E171" s="637" t="s">
        <v>1092</v>
      </c>
      <c r="F171" s="637" t="s">
        <v>1116</v>
      </c>
      <c r="G171" s="637"/>
      <c r="H171" s="637" t="s">
        <v>1116</v>
      </c>
      <c r="I171" s="637"/>
      <c r="J171" s="637"/>
      <c r="K171" s="637"/>
      <c r="L171" s="637"/>
      <c r="M171" s="637"/>
      <c r="N171" s="637"/>
      <c r="O171" s="637"/>
      <c r="P171" s="637"/>
      <c r="Q171" s="637"/>
      <c r="R171" s="637"/>
    </row>
    <row r="172" spans="1:18">
      <c r="A172" s="635">
        <v>762410</v>
      </c>
      <c r="B172" s="637" t="s">
        <v>172</v>
      </c>
      <c r="C172" s="637" t="s">
        <v>802</v>
      </c>
      <c r="D172" s="637" t="s">
        <v>803</v>
      </c>
      <c r="E172" s="637" t="s">
        <v>1092</v>
      </c>
      <c r="F172" s="637"/>
      <c r="G172" s="637" t="s">
        <v>1153</v>
      </c>
      <c r="H172" s="637"/>
      <c r="I172" s="637"/>
      <c r="J172" s="637"/>
      <c r="K172" s="637"/>
      <c r="L172" s="637"/>
      <c r="M172" s="637"/>
      <c r="N172" s="637"/>
      <c r="O172" s="637"/>
      <c r="P172" s="637"/>
      <c r="Q172" s="637"/>
      <c r="R172" s="637"/>
    </row>
    <row r="173" spans="1:18">
      <c r="A173" s="635">
        <v>762501</v>
      </c>
      <c r="B173" s="637" t="s">
        <v>172</v>
      </c>
      <c r="C173" s="637" t="s">
        <v>804</v>
      </c>
      <c r="D173" s="637" t="s">
        <v>805</v>
      </c>
      <c r="E173" s="637" t="s">
        <v>1093</v>
      </c>
      <c r="F173" s="637"/>
      <c r="G173" s="637"/>
      <c r="H173" s="637" t="s">
        <v>1117</v>
      </c>
      <c r="I173" s="637"/>
      <c r="J173" s="637"/>
      <c r="K173" s="637"/>
      <c r="L173" s="637"/>
      <c r="M173" s="637"/>
      <c r="N173" s="637"/>
      <c r="O173" s="637"/>
      <c r="P173" s="637"/>
      <c r="Q173" s="637"/>
      <c r="R173" s="637"/>
    </row>
    <row r="174" spans="1:18">
      <c r="A174" s="635">
        <v>762502</v>
      </c>
      <c r="B174" s="637" t="s">
        <v>172</v>
      </c>
      <c r="C174" s="637" t="s">
        <v>806</v>
      </c>
      <c r="D174" s="637" t="s">
        <v>807</v>
      </c>
      <c r="E174" s="637" t="s">
        <v>1093</v>
      </c>
      <c r="F174" s="637" t="s">
        <v>1117</v>
      </c>
      <c r="G174" s="637" t="s">
        <v>1149</v>
      </c>
      <c r="H174" s="637" t="s">
        <v>1125</v>
      </c>
      <c r="I174" s="637"/>
      <c r="J174" s="637"/>
      <c r="K174" s="637"/>
      <c r="L174" s="637"/>
      <c r="M174" s="637"/>
      <c r="N174" s="637"/>
      <c r="O174" s="637"/>
      <c r="P174" s="637"/>
      <c r="Q174" s="637"/>
      <c r="R174" s="637"/>
    </row>
    <row r="175" spans="1:18">
      <c r="A175" s="635">
        <v>762503</v>
      </c>
      <c r="B175" s="637" t="s">
        <v>172</v>
      </c>
      <c r="C175" s="637" t="s">
        <v>808</v>
      </c>
      <c r="D175" s="637" t="s">
        <v>809</v>
      </c>
      <c r="E175" s="637" t="s">
        <v>1093</v>
      </c>
      <c r="F175" s="637" t="s">
        <v>1125</v>
      </c>
      <c r="G175" s="637"/>
      <c r="H175" s="637" t="s">
        <v>1125</v>
      </c>
      <c r="I175" s="637"/>
      <c r="J175" s="637"/>
      <c r="K175" s="637"/>
      <c r="L175" s="637"/>
      <c r="M175" s="637"/>
      <c r="N175" s="637"/>
      <c r="O175" s="637"/>
      <c r="P175" s="637"/>
      <c r="Q175" s="637"/>
      <c r="R175" s="637"/>
    </row>
    <row r="176" spans="1:18">
      <c r="A176" s="635">
        <v>762504</v>
      </c>
      <c r="B176" s="637" t="s">
        <v>172</v>
      </c>
      <c r="C176" s="637" t="s">
        <v>810</v>
      </c>
      <c r="D176" s="637" t="s">
        <v>811</v>
      </c>
      <c r="E176" s="637" t="s">
        <v>1093</v>
      </c>
      <c r="F176" s="637"/>
      <c r="G176" s="637"/>
      <c r="H176" s="637" t="s">
        <v>1117</v>
      </c>
      <c r="I176" s="637"/>
      <c r="J176" s="637"/>
      <c r="K176" s="637"/>
      <c r="L176" s="637"/>
      <c r="M176" s="637"/>
      <c r="N176" s="637"/>
      <c r="O176" s="637"/>
      <c r="P176" s="637"/>
      <c r="Q176" s="637"/>
      <c r="R176" s="637"/>
    </row>
    <row r="177" spans="1:18">
      <c r="A177" s="635">
        <v>762505</v>
      </c>
      <c r="B177" s="637" t="s">
        <v>172</v>
      </c>
      <c r="C177" s="637" t="s">
        <v>812</v>
      </c>
      <c r="D177" s="637" t="s">
        <v>813</v>
      </c>
      <c r="E177" s="637" t="s">
        <v>1093</v>
      </c>
      <c r="F177" s="637"/>
      <c r="G177" s="637"/>
      <c r="H177" s="637"/>
      <c r="I177" s="637"/>
      <c r="J177" s="637"/>
      <c r="K177" s="637"/>
      <c r="L177" s="637"/>
      <c r="M177" s="637"/>
      <c r="N177" s="637"/>
      <c r="O177" s="637"/>
      <c r="P177" s="637"/>
      <c r="Q177" s="637"/>
      <c r="R177" s="637"/>
    </row>
    <row r="178" spans="1:18">
      <c r="A178" s="635">
        <v>762506</v>
      </c>
      <c r="B178" s="637" t="s">
        <v>172</v>
      </c>
      <c r="C178" s="637" t="s">
        <v>814</v>
      </c>
      <c r="D178" s="637" t="s">
        <v>815</v>
      </c>
      <c r="E178" s="637" t="s">
        <v>1093</v>
      </c>
      <c r="F178" s="637"/>
      <c r="G178" s="637"/>
      <c r="H178" s="637"/>
      <c r="I178" s="637"/>
      <c r="J178" s="637"/>
      <c r="K178" s="637"/>
      <c r="L178" s="637"/>
      <c r="M178" s="637"/>
      <c r="N178" s="637"/>
      <c r="O178" s="637"/>
      <c r="P178" s="637"/>
      <c r="Q178" s="637"/>
      <c r="R178" s="637"/>
    </row>
    <row r="179" spans="1:18">
      <c r="A179" s="635">
        <v>762507</v>
      </c>
      <c r="B179" s="637" t="s">
        <v>172</v>
      </c>
      <c r="C179" s="637" t="s">
        <v>954</v>
      </c>
      <c r="D179" s="637" t="s">
        <v>816</v>
      </c>
      <c r="E179" s="637" t="s">
        <v>1093</v>
      </c>
      <c r="F179" s="637" t="s">
        <v>1125</v>
      </c>
      <c r="G179" s="637"/>
      <c r="H179" s="637" t="s">
        <v>1125</v>
      </c>
      <c r="I179" s="637"/>
      <c r="J179" s="637"/>
      <c r="K179" s="637"/>
      <c r="L179" s="637"/>
      <c r="M179" s="637"/>
      <c r="N179" s="637"/>
      <c r="O179" s="637"/>
      <c r="P179" s="637"/>
      <c r="Q179" s="637"/>
      <c r="R179" s="637"/>
    </row>
    <row r="180" spans="1:18">
      <c r="A180" s="635">
        <v>762508</v>
      </c>
      <c r="B180" s="637" t="s">
        <v>172</v>
      </c>
      <c r="C180" s="637" t="s">
        <v>817</v>
      </c>
      <c r="D180" s="637" t="s">
        <v>818</v>
      </c>
      <c r="E180" s="637" t="s">
        <v>1093</v>
      </c>
      <c r="F180" s="637"/>
      <c r="G180" s="637" t="s">
        <v>1150</v>
      </c>
      <c r="H180" s="637"/>
      <c r="I180" s="637"/>
      <c r="J180" s="637"/>
      <c r="K180" s="637"/>
      <c r="L180" s="637"/>
      <c r="M180" s="637"/>
      <c r="N180" s="637"/>
      <c r="O180" s="637"/>
      <c r="P180" s="637"/>
      <c r="Q180" s="637"/>
      <c r="R180" s="637"/>
    </row>
    <row r="181" spans="1:18">
      <c r="A181" s="635">
        <v>762509</v>
      </c>
      <c r="B181" s="637" t="s">
        <v>172</v>
      </c>
      <c r="C181" s="637" t="s">
        <v>819</v>
      </c>
      <c r="D181" s="637" t="s">
        <v>820</v>
      </c>
      <c r="E181" s="637" t="s">
        <v>1093</v>
      </c>
      <c r="F181" s="637"/>
      <c r="G181" s="637"/>
      <c r="H181" s="637" t="s">
        <v>1125</v>
      </c>
      <c r="I181" s="637"/>
      <c r="J181" s="637"/>
      <c r="K181" s="637"/>
      <c r="L181" s="637"/>
      <c r="M181" s="637"/>
      <c r="N181" s="637"/>
      <c r="O181" s="637"/>
      <c r="P181" s="637"/>
      <c r="Q181" s="637"/>
      <c r="R181" s="637"/>
    </row>
    <row r="182" spans="1:18">
      <c r="A182" s="635">
        <v>762510</v>
      </c>
      <c r="B182" s="637" t="s">
        <v>172</v>
      </c>
      <c r="C182" s="637" t="s">
        <v>821</v>
      </c>
      <c r="D182" s="637" t="s">
        <v>822</v>
      </c>
      <c r="E182" s="637" t="s">
        <v>1093</v>
      </c>
      <c r="F182" s="637"/>
      <c r="G182" s="637"/>
      <c r="H182" s="637"/>
      <c r="I182" s="637"/>
      <c r="J182" s="637"/>
      <c r="K182" s="637"/>
      <c r="L182" s="637"/>
      <c r="M182" s="637"/>
      <c r="N182" s="637"/>
      <c r="O182" s="637"/>
      <c r="P182" s="637"/>
      <c r="Q182" s="637"/>
      <c r="R182" s="637"/>
    </row>
    <row r="183" spans="1:18">
      <c r="A183" s="635">
        <v>762511</v>
      </c>
      <c r="B183" s="637" t="s">
        <v>172</v>
      </c>
      <c r="C183" s="637" t="s">
        <v>823</v>
      </c>
      <c r="D183" s="637" t="s">
        <v>824</v>
      </c>
      <c r="E183" s="637" t="s">
        <v>1093</v>
      </c>
      <c r="F183" s="637"/>
      <c r="G183" s="637"/>
      <c r="H183" s="637"/>
      <c r="I183" s="637"/>
      <c r="J183" s="637"/>
      <c r="K183" s="637"/>
      <c r="L183" s="637"/>
      <c r="M183" s="637"/>
      <c r="N183" s="637"/>
      <c r="O183" s="637"/>
      <c r="P183" s="637"/>
      <c r="Q183" s="637"/>
      <c r="R183" s="637"/>
    </row>
    <row r="184" spans="1:18">
      <c r="A184" s="635">
        <v>762512</v>
      </c>
      <c r="B184" s="637" t="s">
        <v>172</v>
      </c>
      <c r="C184" s="637" t="s">
        <v>825</v>
      </c>
      <c r="D184" s="637" t="s">
        <v>826</v>
      </c>
      <c r="E184" s="637" t="s">
        <v>1093</v>
      </c>
      <c r="F184" s="637"/>
      <c r="G184" s="637"/>
      <c r="H184" s="637" t="s">
        <v>1117</v>
      </c>
      <c r="I184" s="637"/>
      <c r="J184" s="637"/>
      <c r="K184" s="637"/>
      <c r="L184" s="637"/>
      <c r="M184" s="637"/>
      <c r="N184" s="637"/>
      <c r="O184" s="637"/>
      <c r="P184" s="637"/>
      <c r="Q184" s="637"/>
      <c r="R184" s="637"/>
    </row>
    <row r="185" spans="1:18">
      <c r="A185" s="635">
        <v>772401</v>
      </c>
      <c r="B185" s="637" t="s">
        <v>175</v>
      </c>
      <c r="C185" s="637" t="s">
        <v>620</v>
      </c>
      <c r="D185" s="637" t="s">
        <v>621</v>
      </c>
      <c r="E185" s="637" t="s">
        <v>1092</v>
      </c>
      <c r="F185" s="637" t="s">
        <v>1118</v>
      </c>
      <c r="G185" s="637" t="s">
        <v>1145</v>
      </c>
      <c r="H185" s="637"/>
      <c r="I185" s="637"/>
      <c r="J185" s="637"/>
      <c r="K185" s="637"/>
      <c r="L185" s="637"/>
      <c r="M185" s="637"/>
      <c r="N185" s="637"/>
      <c r="O185" s="637"/>
      <c r="P185" s="637"/>
      <c r="Q185" s="637"/>
      <c r="R185" s="637"/>
    </row>
    <row r="186" spans="1:18">
      <c r="A186" s="635">
        <v>772402</v>
      </c>
      <c r="B186" s="637" t="s">
        <v>175</v>
      </c>
      <c r="C186" s="637" t="s">
        <v>622</v>
      </c>
      <c r="D186" s="637" t="s">
        <v>623</v>
      </c>
      <c r="E186" s="637" t="s">
        <v>1092</v>
      </c>
      <c r="F186" s="637" t="s">
        <v>1116</v>
      </c>
      <c r="G186" s="637"/>
      <c r="H186" s="637"/>
      <c r="I186" s="637"/>
      <c r="J186" s="637"/>
      <c r="K186" s="637"/>
      <c r="L186" s="637"/>
      <c r="M186" s="637"/>
      <c r="N186" s="637"/>
      <c r="O186" s="637"/>
      <c r="P186" s="637"/>
      <c r="Q186" s="637"/>
      <c r="R186" s="637"/>
    </row>
    <row r="187" spans="1:18">
      <c r="A187" s="635">
        <v>772403</v>
      </c>
      <c r="B187" s="637" t="s">
        <v>175</v>
      </c>
      <c r="C187" s="637" t="s">
        <v>624</v>
      </c>
      <c r="D187" s="637" t="s">
        <v>625</v>
      </c>
      <c r="E187" s="637" t="s">
        <v>1092</v>
      </c>
      <c r="F187" s="637"/>
      <c r="G187" s="637"/>
      <c r="H187" s="637"/>
      <c r="I187" s="637"/>
      <c r="J187" s="637"/>
      <c r="K187" s="637"/>
      <c r="L187" s="637"/>
      <c r="M187" s="637"/>
      <c r="N187" s="637"/>
      <c r="O187" s="637"/>
      <c r="P187" s="637"/>
      <c r="Q187" s="637"/>
      <c r="R187" s="637"/>
    </row>
    <row r="188" spans="1:18">
      <c r="A188" s="635">
        <v>772404</v>
      </c>
      <c r="B188" s="637" t="s">
        <v>175</v>
      </c>
      <c r="C188" s="637" t="s">
        <v>754</v>
      </c>
      <c r="D188" s="637" t="s">
        <v>755</v>
      </c>
      <c r="E188" s="637" t="s">
        <v>1092</v>
      </c>
      <c r="F188" s="637"/>
      <c r="G188" s="637"/>
      <c r="H188" s="637"/>
      <c r="I188" s="637"/>
      <c r="J188" s="637"/>
      <c r="K188" s="637"/>
      <c r="L188" s="637"/>
      <c r="M188" s="637"/>
      <c r="N188" s="637"/>
      <c r="O188" s="637"/>
      <c r="P188" s="637"/>
      <c r="Q188" s="637"/>
      <c r="R188" s="637"/>
    </row>
    <row r="189" spans="1:18">
      <c r="A189" s="635">
        <v>772405</v>
      </c>
      <c r="B189" s="637" t="s">
        <v>175</v>
      </c>
      <c r="C189" s="637" t="s">
        <v>756</v>
      </c>
      <c r="D189" s="637" t="s">
        <v>757</v>
      </c>
      <c r="E189" s="637" t="s">
        <v>1092</v>
      </c>
      <c r="F189" s="637"/>
      <c r="G189" s="637"/>
      <c r="H189" s="637"/>
      <c r="I189" s="637"/>
      <c r="J189" s="637"/>
      <c r="K189" s="637"/>
      <c r="L189" s="637"/>
      <c r="M189" s="637"/>
      <c r="N189" s="637"/>
      <c r="O189" s="637"/>
      <c r="P189" s="637"/>
      <c r="Q189" s="637"/>
      <c r="R189" s="637"/>
    </row>
    <row r="190" spans="1:18">
      <c r="A190" s="635">
        <v>772501</v>
      </c>
      <c r="B190" s="637" t="s">
        <v>175</v>
      </c>
      <c r="C190" s="637" t="s">
        <v>758</v>
      </c>
      <c r="D190" s="637" t="s">
        <v>759</v>
      </c>
      <c r="E190" s="637" t="s">
        <v>1093</v>
      </c>
      <c r="F190" s="637" t="s">
        <v>1117</v>
      </c>
      <c r="G190" s="637"/>
      <c r="H190" s="637"/>
      <c r="I190" s="637"/>
      <c r="J190" s="637"/>
      <c r="K190" s="637"/>
      <c r="L190" s="637"/>
      <c r="M190" s="637"/>
      <c r="N190" s="637"/>
      <c r="O190" s="637"/>
      <c r="P190" s="637"/>
      <c r="Q190" s="637"/>
      <c r="R190" s="637"/>
    </row>
    <row r="191" spans="1:18">
      <c r="A191" s="635">
        <v>772502</v>
      </c>
      <c r="B191" s="637" t="s">
        <v>175</v>
      </c>
      <c r="C191" s="637" t="s">
        <v>760</v>
      </c>
      <c r="D191" s="637" t="s">
        <v>761</v>
      </c>
      <c r="E191" s="637" t="s">
        <v>1093</v>
      </c>
      <c r="F191" s="637"/>
      <c r="G191" s="637"/>
      <c r="H191" s="637"/>
      <c r="I191" s="637"/>
      <c r="J191" s="637"/>
      <c r="K191" s="637"/>
      <c r="L191" s="637"/>
      <c r="M191" s="637"/>
      <c r="N191" s="637"/>
      <c r="O191" s="637"/>
      <c r="P191" s="637"/>
      <c r="Q191" s="637"/>
      <c r="R191" s="637"/>
    </row>
    <row r="192" spans="1:18">
      <c r="A192" s="635">
        <v>772503</v>
      </c>
      <c r="B192" s="637" t="s">
        <v>175</v>
      </c>
      <c r="C192" s="637" t="s">
        <v>762</v>
      </c>
      <c r="D192" s="637" t="s">
        <v>763</v>
      </c>
      <c r="E192" s="637" t="s">
        <v>1093</v>
      </c>
      <c r="F192" s="637"/>
      <c r="G192" s="637"/>
      <c r="H192" s="637"/>
      <c r="I192" s="637"/>
      <c r="J192" s="637"/>
      <c r="K192" s="637"/>
      <c r="L192" s="637"/>
      <c r="M192" s="637"/>
      <c r="N192" s="637"/>
      <c r="O192" s="637"/>
      <c r="P192" s="637"/>
      <c r="Q192" s="637"/>
      <c r="R192" s="637"/>
    </row>
    <row r="193" spans="1:18">
      <c r="A193" s="635">
        <v>812401</v>
      </c>
      <c r="B193" s="637" t="s">
        <v>184</v>
      </c>
      <c r="C193" s="637" t="s">
        <v>626</v>
      </c>
      <c r="D193" s="637" t="s">
        <v>627</v>
      </c>
      <c r="E193" s="637" t="s">
        <v>1092</v>
      </c>
      <c r="F193" s="637"/>
      <c r="G193" s="637"/>
      <c r="H193" s="637"/>
      <c r="I193" s="637"/>
      <c r="J193" s="637"/>
      <c r="K193" s="637"/>
      <c r="L193" s="637"/>
      <c r="M193" s="637"/>
      <c r="N193" s="637"/>
      <c r="O193" s="637"/>
      <c r="P193" s="637"/>
      <c r="Q193" s="637"/>
      <c r="R193" s="637"/>
    </row>
    <row r="194" spans="1:18">
      <c r="A194" s="635">
        <v>812501</v>
      </c>
      <c r="B194" s="637" t="s">
        <v>184</v>
      </c>
      <c r="C194" s="637" t="s">
        <v>973</v>
      </c>
      <c r="D194" s="637" t="s">
        <v>974</v>
      </c>
      <c r="E194" s="637" t="s">
        <v>1093</v>
      </c>
      <c r="F194" s="637"/>
      <c r="G194" s="637"/>
      <c r="H194" s="637"/>
      <c r="I194" s="637"/>
      <c r="J194" s="637"/>
      <c r="K194" s="637"/>
      <c r="L194" s="637"/>
      <c r="M194" s="637"/>
      <c r="N194" s="637"/>
      <c r="O194" s="637"/>
      <c r="P194" s="637"/>
      <c r="Q194" s="637"/>
      <c r="R194" s="637"/>
    </row>
    <row r="195" spans="1:18">
      <c r="A195" s="635">
        <v>812502</v>
      </c>
      <c r="B195" s="637" t="s">
        <v>184</v>
      </c>
      <c r="C195" s="637" t="s">
        <v>975</v>
      </c>
      <c r="D195" s="637" t="s">
        <v>976</v>
      </c>
      <c r="E195" s="637" t="s">
        <v>1093</v>
      </c>
      <c r="F195" s="637" t="s">
        <v>1118</v>
      </c>
      <c r="G195" s="637"/>
      <c r="H195" s="637"/>
      <c r="I195" s="637" t="s">
        <v>1149</v>
      </c>
      <c r="J195" s="637"/>
      <c r="K195" s="637"/>
      <c r="L195" s="637"/>
      <c r="M195" s="637"/>
      <c r="N195" s="637"/>
      <c r="O195" s="637"/>
      <c r="P195" s="637"/>
      <c r="Q195" s="637"/>
      <c r="R195" s="637"/>
    </row>
    <row r="196" spans="1:18">
      <c r="A196" s="635">
        <v>812503</v>
      </c>
      <c r="B196" s="637" t="s">
        <v>184</v>
      </c>
      <c r="C196" s="637" t="s">
        <v>1016</v>
      </c>
      <c r="D196" s="637" t="s">
        <v>1017</v>
      </c>
      <c r="E196" s="637" t="s">
        <v>1093</v>
      </c>
      <c r="F196" s="637"/>
      <c r="G196" s="637" t="s">
        <v>1143</v>
      </c>
      <c r="H196" s="637"/>
      <c r="I196" s="637"/>
      <c r="J196" s="637"/>
      <c r="K196" s="637"/>
      <c r="L196" s="637"/>
      <c r="M196" s="637"/>
      <c r="N196" s="637"/>
      <c r="O196" s="637"/>
      <c r="P196" s="637"/>
      <c r="Q196" s="637"/>
      <c r="R196" s="637"/>
    </row>
    <row r="197" spans="1:18">
      <c r="A197" s="635">
        <v>832401</v>
      </c>
      <c r="B197" s="637" t="s">
        <v>628</v>
      </c>
      <c r="C197" s="637" t="s">
        <v>629</v>
      </c>
      <c r="D197" s="637" t="s">
        <v>630</v>
      </c>
      <c r="E197" s="637" t="s">
        <v>1092</v>
      </c>
      <c r="F197" s="637"/>
      <c r="G197" s="637"/>
      <c r="H197" s="637"/>
      <c r="I197" s="637" t="s">
        <v>1142</v>
      </c>
      <c r="J197" s="637"/>
      <c r="K197" s="637"/>
      <c r="L197" s="637"/>
      <c r="M197" s="637"/>
      <c r="N197" s="637"/>
      <c r="O197" s="637"/>
      <c r="P197" s="637"/>
      <c r="Q197" s="637"/>
      <c r="R197" s="637"/>
    </row>
    <row r="198" spans="1:18">
      <c r="A198" s="635">
        <v>832402</v>
      </c>
      <c r="B198" s="636" t="s">
        <v>628</v>
      </c>
      <c r="C198" s="636" t="s">
        <v>631</v>
      </c>
      <c r="D198" s="636" t="s">
        <v>632</v>
      </c>
      <c r="E198" s="636" t="s">
        <v>1092</v>
      </c>
      <c r="F198" s="637"/>
      <c r="G198" s="637" t="s">
        <v>1138</v>
      </c>
      <c r="H198" s="637"/>
      <c r="I198" s="637"/>
      <c r="J198" s="637"/>
      <c r="K198" s="637"/>
      <c r="L198" s="637"/>
      <c r="M198" s="637"/>
      <c r="N198" s="637"/>
      <c r="O198" s="637"/>
      <c r="P198" s="637"/>
      <c r="Q198" s="637"/>
      <c r="R198" s="637"/>
    </row>
    <row r="199" spans="1:18">
      <c r="A199" s="635">
        <v>832403</v>
      </c>
      <c r="B199" s="637" t="s">
        <v>628</v>
      </c>
      <c r="C199" s="637" t="s">
        <v>633</v>
      </c>
      <c r="D199" s="637" t="s">
        <v>634</v>
      </c>
      <c r="E199" s="637" t="s">
        <v>1092</v>
      </c>
      <c r="F199" s="637"/>
      <c r="G199" s="637"/>
      <c r="H199" s="637"/>
      <c r="I199" s="637"/>
      <c r="J199" s="637"/>
      <c r="K199" s="637"/>
      <c r="L199" s="637"/>
      <c r="M199" s="637"/>
      <c r="N199" s="637"/>
      <c r="O199" s="637"/>
      <c r="P199" s="637"/>
      <c r="Q199" s="637"/>
      <c r="R199" s="637"/>
    </row>
    <row r="200" spans="1:18">
      <c r="A200" s="635">
        <v>832404</v>
      </c>
      <c r="B200" s="636" t="s">
        <v>628</v>
      </c>
      <c r="C200" s="636" t="s">
        <v>635</v>
      </c>
      <c r="D200" s="636" t="s">
        <v>636</v>
      </c>
      <c r="E200" s="636" t="s">
        <v>1092</v>
      </c>
      <c r="F200" s="637"/>
      <c r="G200" s="637" t="s">
        <v>1139</v>
      </c>
      <c r="H200" s="637"/>
      <c r="I200" s="637"/>
      <c r="J200" s="637"/>
      <c r="K200" s="637"/>
      <c r="L200" s="637"/>
      <c r="M200" s="637"/>
      <c r="N200" s="637"/>
      <c r="O200" s="637"/>
      <c r="P200" s="637"/>
      <c r="Q200" s="637"/>
      <c r="R200" s="637"/>
    </row>
    <row r="201" spans="1:18">
      <c r="A201" s="635">
        <v>862401</v>
      </c>
      <c r="B201" s="637" t="s">
        <v>981</v>
      </c>
      <c r="C201" s="637" t="s">
        <v>637</v>
      </c>
      <c r="D201" s="637" t="s">
        <v>638</v>
      </c>
      <c r="E201" s="637" t="s">
        <v>1092</v>
      </c>
      <c r="F201" s="637"/>
      <c r="G201" s="637"/>
      <c r="H201" s="637"/>
      <c r="I201" s="637"/>
      <c r="J201" s="637"/>
      <c r="K201" s="637"/>
      <c r="L201" s="637"/>
      <c r="M201" s="637"/>
      <c r="N201" s="637"/>
      <c r="O201" s="637"/>
      <c r="P201" s="637"/>
      <c r="Q201" s="637"/>
      <c r="R201" s="637"/>
    </row>
    <row r="202" spans="1:18">
      <c r="A202" s="635">
        <v>862402</v>
      </c>
      <c r="B202" s="637" t="s">
        <v>981</v>
      </c>
      <c r="C202" s="637" t="s">
        <v>639</v>
      </c>
      <c r="D202" s="637" t="s">
        <v>640</v>
      </c>
      <c r="E202" s="637" t="s">
        <v>1092</v>
      </c>
      <c r="F202" s="637"/>
      <c r="G202" s="637"/>
      <c r="H202" s="637"/>
      <c r="I202" s="637"/>
      <c r="J202" s="637"/>
      <c r="K202" s="637"/>
      <c r="L202" s="637"/>
      <c r="M202" s="637"/>
      <c r="N202" s="637"/>
      <c r="O202" s="637"/>
      <c r="P202" s="637"/>
      <c r="Q202" s="637"/>
      <c r="R202" s="637"/>
    </row>
    <row r="203" spans="1:18">
      <c r="A203" s="635"/>
      <c r="B203" s="637"/>
      <c r="C203" s="637"/>
      <c r="D203" s="637"/>
      <c r="E203" s="637"/>
      <c r="F203" s="637"/>
      <c r="G203" s="637"/>
      <c r="H203" s="637"/>
      <c r="I203" s="637"/>
      <c r="J203" s="637"/>
      <c r="K203" s="637"/>
      <c r="L203" s="637"/>
      <c r="M203" s="637"/>
      <c r="N203" s="637"/>
      <c r="O203" s="637"/>
      <c r="P203" s="637"/>
      <c r="Q203" s="637"/>
      <c r="R203" s="637"/>
    </row>
    <row r="204" spans="1:18">
      <c r="A204" s="635"/>
      <c r="B204" s="637"/>
      <c r="C204" s="637"/>
      <c r="D204" s="637"/>
      <c r="E204" s="637"/>
      <c r="F204" s="637"/>
      <c r="G204" s="637"/>
      <c r="H204" s="637"/>
      <c r="I204" s="637"/>
      <c r="J204" s="637"/>
      <c r="K204" s="637"/>
      <c r="L204" s="637"/>
      <c r="M204" s="637"/>
      <c r="N204" s="637"/>
      <c r="O204" s="637"/>
      <c r="P204" s="637"/>
      <c r="Q204" s="637"/>
      <c r="R204" s="637"/>
    </row>
    <row r="205" spans="1:18">
      <c r="A205" s="635"/>
      <c r="B205" s="637"/>
      <c r="C205" s="637"/>
      <c r="D205" s="637"/>
      <c r="E205" s="637"/>
      <c r="F205" s="637"/>
      <c r="G205" s="637"/>
      <c r="H205" s="637"/>
      <c r="I205" s="637"/>
      <c r="J205" s="637"/>
      <c r="K205" s="637"/>
      <c r="L205" s="637"/>
      <c r="M205" s="637"/>
      <c r="N205" s="637"/>
      <c r="O205" s="637"/>
      <c r="P205" s="637"/>
      <c r="Q205" s="637"/>
      <c r="R205" s="637"/>
    </row>
    <row r="206" spans="1:18">
      <c r="A206" s="635"/>
      <c r="B206" s="637"/>
      <c r="C206" s="637"/>
      <c r="D206" s="637"/>
      <c r="E206" s="637"/>
      <c r="F206" s="637"/>
      <c r="G206" s="637"/>
      <c r="H206" s="637"/>
      <c r="I206" s="637"/>
      <c r="J206" s="637"/>
      <c r="K206" s="637"/>
      <c r="L206" s="637"/>
      <c r="M206" s="637"/>
      <c r="N206" s="637"/>
      <c r="O206" s="637"/>
      <c r="P206" s="637"/>
      <c r="Q206" s="637"/>
      <c r="R206" s="637"/>
    </row>
    <row r="207" spans="1:18">
      <c r="A207" s="635"/>
      <c r="B207" s="637"/>
      <c r="C207" s="637"/>
      <c r="D207" s="637"/>
      <c r="E207" s="637"/>
      <c r="F207" s="637"/>
      <c r="G207" s="637"/>
      <c r="H207" s="637"/>
      <c r="I207" s="637"/>
      <c r="J207" s="637"/>
      <c r="K207" s="637"/>
      <c r="L207" s="637"/>
      <c r="M207" s="637"/>
      <c r="N207" s="637"/>
      <c r="O207" s="637"/>
      <c r="P207" s="637"/>
      <c r="Q207" s="637"/>
      <c r="R207" s="637"/>
    </row>
    <row r="208" spans="1:18">
      <c r="A208" s="635"/>
      <c r="B208" s="637"/>
      <c r="C208" s="637"/>
      <c r="D208" s="637"/>
      <c r="E208" s="637"/>
      <c r="F208" s="637"/>
      <c r="G208" s="637"/>
      <c r="H208" s="637"/>
      <c r="I208" s="637"/>
      <c r="J208" s="637"/>
      <c r="K208" s="637"/>
      <c r="L208" s="637"/>
      <c r="M208" s="637"/>
      <c r="N208" s="637"/>
      <c r="O208" s="637"/>
      <c r="P208" s="637"/>
      <c r="Q208" s="637"/>
      <c r="R208" s="637"/>
    </row>
    <row r="209" spans="1:18">
      <c r="A209" s="635"/>
      <c r="B209" s="637"/>
      <c r="C209" s="637"/>
      <c r="D209" s="637"/>
      <c r="E209" s="637"/>
      <c r="F209" s="637"/>
      <c r="G209" s="637"/>
      <c r="H209" s="637"/>
      <c r="I209" s="637"/>
      <c r="J209" s="637"/>
      <c r="K209" s="637"/>
      <c r="L209" s="637"/>
      <c r="M209" s="637"/>
      <c r="N209" s="637"/>
      <c r="O209" s="637"/>
      <c r="P209" s="637"/>
      <c r="Q209" s="637"/>
      <c r="R209" s="637"/>
    </row>
    <row r="210" spans="1:18">
      <c r="A210" s="635"/>
      <c r="B210" s="637"/>
      <c r="C210" s="637"/>
      <c r="D210" s="637"/>
      <c r="E210" s="637"/>
      <c r="F210" s="637"/>
      <c r="G210" s="637"/>
      <c r="H210" s="637"/>
      <c r="I210" s="637"/>
      <c r="J210" s="637"/>
      <c r="K210" s="637"/>
      <c r="L210" s="637"/>
      <c r="M210" s="637"/>
      <c r="N210" s="637"/>
      <c r="O210" s="637"/>
      <c r="P210" s="637"/>
      <c r="Q210" s="637"/>
      <c r="R210" s="637"/>
    </row>
    <row r="211" spans="1:18">
      <c r="A211" s="635"/>
      <c r="B211" s="637"/>
      <c r="C211" s="637"/>
      <c r="D211" s="637"/>
      <c r="E211" s="637"/>
      <c r="F211" s="637"/>
      <c r="G211" s="637"/>
      <c r="H211" s="637"/>
      <c r="I211" s="637"/>
      <c r="J211" s="637"/>
      <c r="K211" s="637"/>
      <c r="L211" s="637"/>
      <c r="M211" s="637"/>
      <c r="N211" s="637"/>
      <c r="O211" s="637"/>
      <c r="P211" s="637"/>
      <c r="Q211" s="637"/>
      <c r="R211" s="637"/>
    </row>
    <row r="212" spans="1:18">
      <c r="A212" s="635"/>
      <c r="B212" s="637"/>
      <c r="C212" s="637"/>
      <c r="D212" s="637"/>
      <c r="E212" s="637"/>
      <c r="F212" s="637"/>
      <c r="G212" s="637"/>
      <c r="H212" s="637"/>
      <c r="I212" s="637"/>
      <c r="J212" s="637"/>
      <c r="K212" s="637"/>
      <c r="L212" s="637"/>
      <c r="M212" s="637"/>
      <c r="N212" s="637"/>
      <c r="O212" s="637"/>
      <c r="P212" s="637"/>
      <c r="Q212" s="637"/>
      <c r="R212" s="637"/>
    </row>
    <row r="213" spans="1:18">
      <c r="A213" s="635"/>
      <c r="B213" s="637"/>
      <c r="C213" s="637"/>
      <c r="D213" s="637"/>
      <c r="E213" s="637"/>
      <c r="F213" s="637"/>
      <c r="G213" s="637"/>
      <c r="H213" s="637"/>
      <c r="I213" s="637"/>
      <c r="J213" s="637"/>
      <c r="K213" s="637"/>
      <c r="L213" s="637"/>
      <c r="M213" s="637"/>
      <c r="N213" s="637"/>
      <c r="O213" s="637"/>
      <c r="P213" s="637"/>
      <c r="Q213" s="637"/>
      <c r="R213" s="637"/>
    </row>
    <row r="214" spans="1:18">
      <c r="A214" s="635"/>
      <c r="B214" s="637"/>
      <c r="C214" s="637"/>
      <c r="D214" s="637"/>
      <c r="E214" s="637"/>
      <c r="F214" s="637"/>
      <c r="G214" s="637"/>
      <c r="H214" s="637"/>
      <c r="I214" s="637"/>
      <c r="J214" s="637"/>
      <c r="K214" s="637"/>
      <c r="L214" s="637"/>
      <c r="M214" s="637"/>
      <c r="N214" s="637"/>
      <c r="O214" s="637"/>
      <c r="P214" s="637"/>
      <c r="Q214" s="637"/>
      <c r="R214" s="637"/>
    </row>
    <row r="215" spans="1:18">
      <c r="A215" s="635"/>
      <c r="B215" s="637"/>
      <c r="C215" s="637"/>
      <c r="D215" s="637"/>
      <c r="E215" s="637"/>
      <c r="F215" s="637"/>
      <c r="G215" s="637"/>
      <c r="H215" s="637"/>
      <c r="I215" s="637"/>
      <c r="J215" s="637"/>
      <c r="K215" s="637"/>
      <c r="L215" s="637"/>
      <c r="M215" s="637"/>
      <c r="N215" s="637"/>
      <c r="O215" s="637"/>
      <c r="P215" s="637"/>
      <c r="Q215" s="637"/>
      <c r="R215" s="637"/>
    </row>
    <row r="216" spans="1:18">
      <c r="A216" s="635"/>
      <c r="B216" s="637"/>
      <c r="C216" s="637"/>
      <c r="D216" s="637"/>
      <c r="E216" s="637"/>
      <c r="F216" s="637"/>
      <c r="G216" s="637"/>
      <c r="H216" s="637"/>
      <c r="I216" s="637"/>
      <c r="J216" s="637"/>
      <c r="K216" s="637"/>
      <c r="L216" s="637"/>
      <c r="M216" s="637"/>
      <c r="N216" s="637"/>
      <c r="O216" s="637"/>
      <c r="P216" s="637"/>
      <c r="Q216" s="637"/>
      <c r="R216" s="637"/>
    </row>
    <row r="217" spans="1:18">
      <c r="A217" s="635"/>
      <c r="B217" s="637"/>
      <c r="C217" s="637"/>
      <c r="D217" s="637"/>
      <c r="E217" s="637"/>
      <c r="F217" s="637"/>
      <c r="G217" s="637"/>
      <c r="H217" s="637"/>
      <c r="I217" s="637"/>
      <c r="J217" s="637"/>
      <c r="K217" s="637"/>
      <c r="L217" s="637"/>
      <c r="M217" s="637"/>
      <c r="N217" s="637"/>
      <c r="O217" s="637"/>
      <c r="P217" s="637"/>
      <c r="Q217" s="637"/>
      <c r="R217" s="637"/>
    </row>
    <row r="218" spans="1:18">
      <c r="A218" s="635"/>
      <c r="B218" s="637"/>
      <c r="C218" s="637"/>
      <c r="D218" s="637"/>
      <c r="E218" s="637"/>
      <c r="F218" s="637"/>
      <c r="G218" s="637"/>
      <c r="H218" s="637"/>
      <c r="I218" s="637"/>
      <c r="J218" s="637"/>
      <c r="K218" s="637"/>
      <c r="L218" s="637"/>
      <c r="M218" s="637"/>
      <c r="N218" s="637"/>
      <c r="O218" s="637"/>
      <c r="P218" s="637"/>
      <c r="Q218" s="637"/>
      <c r="R218" s="637"/>
    </row>
    <row r="219" spans="1:18">
      <c r="A219" s="635"/>
      <c r="B219" s="637"/>
      <c r="C219" s="637"/>
      <c r="D219" s="637"/>
      <c r="E219" s="637"/>
      <c r="F219" s="637"/>
      <c r="G219" s="637"/>
      <c r="H219" s="637"/>
      <c r="I219" s="637"/>
      <c r="J219" s="637"/>
      <c r="K219" s="637"/>
      <c r="L219" s="637"/>
      <c r="M219" s="637"/>
      <c r="N219" s="637"/>
      <c r="O219" s="637"/>
      <c r="P219" s="637"/>
      <c r="Q219" s="637"/>
      <c r="R219" s="637"/>
    </row>
    <row r="220" spans="1:18">
      <c r="A220" s="635"/>
      <c r="B220" s="637"/>
      <c r="C220" s="637"/>
      <c r="D220" s="637"/>
      <c r="E220" s="637"/>
      <c r="F220" s="637"/>
      <c r="G220" s="637"/>
      <c r="H220" s="637"/>
      <c r="I220" s="637"/>
      <c r="J220" s="637"/>
      <c r="K220" s="637"/>
      <c r="L220" s="637"/>
      <c r="M220" s="637"/>
      <c r="N220" s="637"/>
      <c r="O220" s="637"/>
      <c r="P220" s="637"/>
      <c r="Q220" s="637"/>
      <c r="R220" s="637"/>
    </row>
    <row r="221" spans="1:18">
      <c r="A221" s="635"/>
      <c r="B221" s="637"/>
      <c r="C221" s="637"/>
      <c r="D221" s="637"/>
      <c r="E221" s="637"/>
      <c r="F221" s="637"/>
      <c r="G221" s="637"/>
      <c r="H221" s="637"/>
      <c r="I221" s="637"/>
      <c r="J221" s="637"/>
      <c r="K221" s="637"/>
      <c r="L221" s="637"/>
      <c r="M221" s="637"/>
      <c r="N221" s="637"/>
      <c r="O221" s="637"/>
      <c r="P221" s="637"/>
      <c r="Q221" s="637"/>
      <c r="R221" s="637"/>
    </row>
    <row r="222" spans="1:18">
      <c r="A222" s="635"/>
      <c r="B222" s="637"/>
      <c r="C222" s="637"/>
      <c r="D222" s="637"/>
      <c r="E222" s="637"/>
      <c r="F222" s="637"/>
      <c r="G222" s="637"/>
      <c r="H222" s="637"/>
      <c r="I222" s="637"/>
      <c r="J222" s="637"/>
      <c r="K222" s="637"/>
      <c r="L222" s="637"/>
      <c r="M222" s="637"/>
      <c r="N222" s="637"/>
      <c r="O222" s="637"/>
      <c r="P222" s="637"/>
      <c r="Q222" s="637"/>
      <c r="R222" s="637"/>
    </row>
    <row r="223" spans="1:18">
      <c r="A223" s="635"/>
      <c r="B223" s="637"/>
      <c r="C223" s="637"/>
      <c r="D223" s="637"/>
      <c r="E223" s="637"/>
      <c r="F223" s="637"/>
      <c r="G223" s="637"/>
      <c r="H223" s="637"/>
      <c r="I223" s="637"/>
      <c r="J223" s="637"/>
      <c r="K223" s="637"/>
      <c r="L223" s="637"/>
      <c r="M223" s="637"/>
      <c r="N223" s="637"/>
      <c r="O223" s="637"/>
      <c r="P223" s="637"/>
      <c r="Q223" s="637"/>
      <c r="R223" s="637"/>
    </row>
    <row r="224" spans="1:18">
      <c r="A224" s="635"/>
      <c r="B224" s="637"/>
      <c r="C224" s="637"/>
      <c r="D224" s="637"/>
      <c r="E224" s="637"/>
      <c r="F224" s="637"/>
      <c r="G224" s="637"/>
      <c r="H224" s="637"/>
      <c r="I224" s="637"/>
      <c r="J224" s="637"/>
      <c r="K224" s="637"/>
      <c r="L224" s="637"/>
      <c r="M224" s="637"/>
      <c r="N224" s="637"/>
      <c r="O224" s="637"/>
      <c r="P224" s="637"/>
      <c r="Q224" s="637"/>
      <c r="R224" s="637"/>
    </row>
    <row r="225" spans="1:18">
      <c r="A225" s="635"/>
      <c r="B225" s="637"/>
      <c r="C225" s="637"/>
      <c r="D225" s="637"/>
      <c r="E225" s="637"/>
      <c r="F225" s="637"/>
      <c r="G225" s="637"/>
      <c r="H225" s="637"/>
      <c r="I225" s="637"/>
      <c r="J225" s="637"/>
      <c r="K225" s="637"/>
      <c r="L225" s="637"/>
      <c r="M225" s="637"/>
      <c r="N225" s="637"/>
      <c r="O225" s="637"/>
      <c r="P225" s="637"/>
      <c r="Q225" s="637"/>
      <c r="R225" s="637"/>
    </row>
    <row r="226" spans="1:18">
      <c r="A226" s="635"/>
      <c r="B226" s="637"/>
      <c r="C226" s="637"/>
      <c r="D226" s="637"/>
      <c r="E226" s="637"/>
      <c r="F226" s="637"/>
      <c r="G226" s="637"/>
      <c r="H226" s="637"/>
      <c r="I226" s="637"/>
      <c r="J226" s="637"/>
      <c r="K226" s="637"/>
      <c r="L226" s="637"/>
      <c r="M226" s="637"/>
      <c r="N226" s="637"/>
      <c r="O226" s="637"/>
      <c r="P226" s="637"/>
      <c r="Q226" s="637"/>
      <c r="R226" s="637"/>
    </row>
    <row r="227" spans="1:18">
      <c r="A227" s="635"/>
      <c r="B227" s="637"/>
      <c r="C227" s="637"/>
      <c r="D227" s="637"/>
      <c r="E227" s="637"/>
      <c r="F227" s="637"/>
      <c r="G227" s="637"/>
      <c r="H227" s="637"/>
      <c r="I227" s="637"/>
      <c r="J227" s="637"/>
      <c r="K227" s="637"/>
      <c r="L227" s="637"/>
      <c r="M227" s="637"/>
      <c r="N227" s="637"/>
      <c r="O227" s="637"/>
      <c r="P227" s="637"/>
      <c r="Q227" s="637"/>
      <c r="R227" s="637"/>
    </row>
    <row r="228" spans="1:18">
      <c r="A228" s="635"/>
      <c r="B228" s="637"/>
      <c r="C228" s="637"/>
      <c r="D228" s="637"/>
      <c r="E228" s="637"/>
      <c r="F228" s="637"/>
      <c r="G228" s="637"/>
      <c r="H228" s="637"/>
      <c r="I228" s="637"/>
      <c r="J228" s="637"/>
      <c r="K228" s="637"/>
      <c r="L228" s="637"/>
      <c r="M228" s="637"/>
      <c r="N228" s="637"/>
      <c r="O228" s="637"/>
      <c r="P228" s="637"/>
      <c r="Q228" s="637"/>
      <c r="R228" s="637"/>
    </row>
    <row r="229" spans="1:18">
      <c r="A229" s="635"/>
      <c r="B229" s="636"/>
      <c r="C229" s="636"/>
      <c r="D229" s="636"/>
      <c r="E229" s="636"/>
      <c r="F229" s="637"/>
      <c r="G229" s="637"/>
      <c r="H229" s="637"/>
      <c r="I229" s="637"/>
      <c r="J229" s="637"/>
      <c r="K229" s="637"/>
      <c r="L229" s="637"/>
      <c r="M229" s="637"/>
      <c r="N229" s="637"/>
      <c r="O229" s="637"/>
      <c r="P229" s="637"/>
      <c r="Q229" s="637"/>
      <c r="R229" s="637"/>
    </row>
    <row r="230" spans="1:18">
      <c r="A230" s="635"/>
      <c r="B230" s="636"/>
      <c r="C230" s="636"/>
      <c r="D230" s="636"/>
      <c r="E230" s="636"/>
      <c r="F230" s="637"/>
      <c r="G230" s="637"/>
      <c r="H230" s="637"/>
      <c r="I230" s="637"/>
      <c r="J230" s="637"/>
      <c r="K230" s="637"/>
      <c r="L230" s="637"/>
      <c r="M230" s="637"/>
      <c r="N230" s="637"/>
      <c r="O230" s="637"/>
      <c r="P230" s="637"/>
      <c r="Q230" s="637"/>
      <c r="R230" s="637"/>
    </row>
    <row r="231" spans="1:18">
      <c r="A231" s="635"/>
      <c r="B231" s="637"/>
      <c r="C231" s="637"/>
      <c r="D231" s="637"/>
      <c r="E231" s="637"/>
      <c r="F231" s="637"/>
      <c r="G231" s="637"/>
      <c r="H231" s="637"/>
      <c r="I231" s="637"/>
      <c r="J231" s="637"/>
      <c r="K231" s="637"/>
      <c r="L231" s="637"/>
      <c r="M231" s="637"/>
      <c r="N231" s="637"/>
      <c r="O231" s="637"/>
      <c r="P231" s="637"/>
      <c r="Q231" s="637"/>
      <c r="R231" s="637"/>
    </row>
    <row r="232" spans="1:18">
      <c r="A232" s="635"/>
      <c r="B232" s="637"/>
      <c r="C232" s="637"/>
      <c r="D232" s="637"/>
      <c r="E232" s="637"/>
      <c r="F232" s="637"/>
      <c r="G232" s="637"/>
      <c r="H232" s="637"/>
      <c r="I232" s="637"/>
      <c r="J232" s="637"/>
      <c r="K232" s="637"/>
      <c r="L232" s="637"/>
      <c r="M232" s="637"/>
      <c r="N232" s="637"/>
      <c r="O232" s="637"/>
      <c r="P232" s="637"/>
      <c r="Q232" s="637"/>
      <c r="R232" s="637"/>
    </row>
    <row r="233" spans="1:18">
      <c r="A233" s="635"/>
      <c r="B233" s="637"/>
      <c r="C233" s="637"/>
      <c r="D233" s="637"/>
      <c r="E233" s="637"/>
      <c r="F233" s="637"/>
      <c r="G233" s="637"/>
      <c r="H233" s="637"/>
      <c r="I233" s="637"/>
      <c r="J233" s="637"/>
      <c r="K233" s="637"/>
      <c r="L233" s="637"/>
      <c r="M233" s="637"/>
      <c r="N233" s="637"/>
      <c r="O233" s="637"/>
      <c r="P233" s="637"/>
      <c r="Q233" s="637"/>
      <c r="R233" s="637"/>
    </row>
    <row r="234" spans="1:18">
      <c r="A234" s="635"/>
      <c r="B234" s="637"/>
      <c r="C234" s="637"/>
      <c r="D234" s="637"/>
      <c r="E234" s="637"/>
      <c r="F234" s="637"/>
      <c r="G234" s="637"/>
      <c r="H234" s="637"/>
      <c r="I234" s="637"/>
      <c r="J234" s="637"/>
      <c r="K234" s="637"/>
      <c r="L234" s="637"/>
      <c r="M234" s="637"/>
      <c r="N234" s="637"/>
      <c r="O234" s="637"/>
      <c r="P234" s="637"/>
      <c r="Q234" s="637"/>
      <c r="R234" s="637"/>
    </row>
    <row r="235" spans="1:18">
      <c r="A235" s="635"/>
      <c r="B235" s="637"/>
      <c r="C235" s="637"/>
      <c r="D235" s="637"/>
      <c r="E235" s="637"/>
      <c r="F235" s="637"/>
      <c r="G235" s="637"/>
      <c r="H235" s="637"/>
      <c r="I235" s="637"/>
      <c r="J235" s="637"/>
      <c r="K235" s="637"/>
      <c r="L235" s="637"/>
      <c r="M235" s="637"/>
      <c r="N235" s="637"/>
      <c r="O235" s="637"/>
      <c r="P235" s="637"/>
      <c r="Q235" s="637"/>
      <c r="R235" s="637"/>
    </row>
    <row r="236" spans="1:18">
      <c r="A236" s="635"/>
      <c r="B236" s="637"/>
      <c r="C236" s="637"/>
      <c r="D236" s="637"/>
      <c r="E236" s="637"/>
      <c r="F236" s="637"/>
      <c r="G236" s="637"/>
      <c r="H236" s="637"/>
      <c r="I236" s="637"/>
      <c r="J236" s="637"/>
      <c r="K236" s="637"/>
      <c r="L236" s="637"/>
      <c r="M236" s="637"/>
      <c r="N236" s="637"/>
      <c r="O236" s="637"/>
      <c r="P236" s="637"/>
      <c r="Q236" s="637"/>
      <c r="R236" s="637"/>
    </row>
    <row r="237" spans="1:18">
      <c r="A237" s="635"/>
      <c r="B237" s="637"/>
      <c r="C237" s="637"/>
      <c r="D237" s="637"/>
      <c r="E237" s="637"/>
      <c r="F237" s="637"/>
      <c r="G237" s="637"/>
      <c r="H237" s="637"/>
      <c r="I237" s="637"/>
      <c r="J237" s="637"/>
      <c r="K237" s="637"/>
      <c r="L237" s="637"/>
      <c r="M237" s="637"/>
      <c r="N237" s="637"/>
      <c r="O237" s="637"/>
      <c r="P237" s="637"/>
      <c r="Q237" s="637"/>
      <c r="R237" s="637"/>
    </row>
    <row r="238" spans="1:18">
      <c r="A238" s="635"/>
      <c r="B238" s="637"/>
      <c r="C238" s="637"/>
      <c r="D238" s="637"/>
      <c r="E238" s="637"/>
      <c r="F238" s="637"/>
      <c r="G238" s="637"/>
      <c r="H238" s="637"/>
      <c r="I238" s="637"/>
      <c r="J238" s="637"/>
      <c r="K238" s="637"/>
      <c r="L238" s="637"/>
      <c r="M238" s="637"/>
      <c r="N238" s="637"/>
      <c r="O238" s="637"/>
      <c r="P238" s="637"/>
      <c r="Q238" s="637"/>
      <c r="R238" s="637"/>
    </row>
    <row r="239" spans="1:18">
      <c r="A239" s="635"/>
      <c r="B239" s="637"/>
      <c r="C239" s="637"/>
      <c r="D239" s="637"/>
      <c r="E239" s="637"/>
      <c r="F239" s="637"/>
      <c r="G239" s="637"/>
      <c r="H239" s="637"/>
      <c r="I239" s="637"/>
      <c r="J239" s="637"/>
      <c r="K239" s="637"/>
      <c r="L239" s="637"/>
      <c r="M239" s="637"/>
      <c r="N239" s="637"/>
      <c r="O239" s="637"/>
      <c r="P239" s="637"/>
      <c r="Q239" s="637"/>
      <c r="R239" s="637"/>
    </row>
    <row r="240" spans="1:18">
      <c r="A240" s="635"/>
      <c r="B240" s="637"/>
      <c r="C240" s="637"/>
      <c r="D240" s="637"/>
      <c r="E240" s="637"/>
      <c r="F240" s="637"/>
      <c r="G240" s="637"/>
      <c r="H240" s="637"/>
      <c r="I240" s="637"/>
      <c r="J240" s="637"/>
      <c r="K240" s="637"/>
      <c r="L240" s="637"/>
      <c r="M240" s="637"/>
      <c r="N240" s="637"/>
      <c r="O240" s="637"/>
      <c r="P240" s="637"/>
      <c r="Q240" s="637"/>
      <c r="R240" s="637"/>
    </row>
    <row r="241" spans="1:18">
      <c r="A241" s="635"/>
      <c r="B241" s="636"/>
      <c r="C241" s="636"/>
      <c r="D241" s="636"/>
      <c r="E241" s="636"/>
      <c r="F241" s="637"/>
      <c r="G241" s="637"/>
      <c r="H241" s="637"/>
      <c r="I241" s="637"/>
      <c r="J241" s="637"/>
      <c r="K241" s="637"/>
      <c r="L241" s="637"/>
      <c r="M241" s="637"/>
      <c r="N241" s="637"/>
      <c r="O241" s="637"/>
      <c r="P241" s="637"/>
      <c r="Q241" s="637"/>
      <c r="R241" s="637"/>
    </row>
    <row r="242" spans="1:18">
      <c r="A242" s="635"/>
      <c r="B242" s="636"/>
      <c r="C242" s="636"/>
      <c r="D242" s="636"/>
      <c r="E242" s="636"/>
      <c r="F242" s="637"/>
      <c r="G242" s="637"/>
      <c r="H242" s="637"/>
      <c r="I242" s="637"/>
      <c r="J242" s="637"/>
      <c r="K242" s="637"/>
      <c r="L242" s="637"/>
      <c r="M242" s="637"/>
      <c r="N242" s="637"/>
      <c r="O242" s="637"/>
      <c r="P242" s="637"/>
      <c r="Q242" s="637"/>
      <c r="R242" s="637"/>
    </row>
    <row r="243" spans="1:18">
      <c r="A243" s="635"/>
      <c r="B243" s="636"/>
      <c r="C243" s="636"/>
      <c r="D243" s="636"/>
      <c r="E243" s="636"/>
      <c r="F243" s="637"/>
      <c r="G243" s="637"/>
      <c r="H243" s="637"/>
      <c r="I243" s="637"/>
      <c r="J243" s="637"/>
      <c r="K243" s="637"/>
      <c r="L243" s="637"/>
      <c r="M243" s="637"/>
      <c r="N243" s="637"/>
      <c r="O243" s="637"/>
      <c r="P243" s="637"/>
      <c r="Q243" s="637"/>
      <c r="R243" s="637"/>
    </row>
    <row r="244" spans="1:18">
      <c r="A244" s="635"/>
      <c r="B244" s="636"/>
      <c r="C244" s="636"/>
      <c r="D244" s="636"/>
      <c r="E244" s="636"/>
      <c r="F244" s="637"/>
      <c r="G244" s="637"/>
      <c r="H244" s="637"/>
      <c r="I244" s="637"/>
      <c r="J244" s="637"/>
      <c r="K244" s="637"/>
      <c r="L244" s="637"/>
      <c r="M244" s="637"/>
      <c r="N244" s="637"/>
      <c r="O244" s="637"/>
      <c r="P244" s="637"/>
      <c r="Q244" s="637"/>
      <c r="R244" s="637"/>
    </row>
    <row r="245" spans="1:18">
      <c r="A245" s="635"/>
      <c r="B245" s="636"/>
      <c r="C245" s="636"/>
      <c r="D245" s="636"/>
      <c r="E245" s="636"/>
      <c r="F245" s="637"/>
      <c r="G245" s="637"/>
      <c r="H245" s="637"/>
      <c r="I245" s="637"/>
      <c r="J245" s="637"/>
      <c r="K245" s="637"/>
      <c r="L245" s="637"/>
      <c r="M245" s="637"/>
      <c r="N245" s="637"/>
      <c r="O245" s="637"/>
      <c r="P245" s="637"/>
      <c r="Q245" s="637"/>
      <c r="R245" s="637"/>
    </row>
    <row r="246" spans="1:18">
      <c r="A246" s="635"/>
      <c r="B246" s="637"/>
      <c r="C246" s="637"/>
      <c r="D246" s="637"/>
      <c r="E246" s="637"/>
      <c r="F246" s="637"/>
      <c r="G246" s="637"/>
      <c r="H246" s="637"/>
      <c r="I246" s="637"/>
      <c r="J246" s="637"/>
      <c r="K246" s="637"/>
      <c r="L246" s="637"/>
      <c r="M246" s="637"/>
      <c r="N246" s="637"/>
      <c r="O246" s="637"/>
      <c r="P246" s="637"/>
      <c r="Q246" s="637"/>
      <c r="R246" s="637"/>
    </row>
    <row r="247" spans="1:18">
      <c r="A247" s="635"/>
      <c r="B247" s="637"/>
      <c r="C247" s="637"/>
      <c r="D247" s="637"/>
      <c r="E247" s="637"/>
      <c r="F247" s="637"/>
      <c r="G247" s="637"/>
      <c r="H247" s="637"/>
      <c r="I247" s="637"/>
      <c r="J247" s="637"/>
      <c r="K247" s="637"/>
      <c r="L247" s="637"/>
      <c r="M247" s="637"/>
      <c r="N247" s="637"/>
      <c r="O247" s="637"/>
      <c r="P247" s="637"/>
      <c r="Q247" s="637"/>
      <c r="R247" s="637"/>
    </row>
    <row r="248" spans="1:18">
      <c r="A248" s="635"/>
      <c r="B248" s="637"/>
      <c r="C248" s="637"/>
      <c r="D248" s="637"/>
      <c r="E248" s="637"/>
      <c r="F248" s="637"/>
      <c r="G248" s="637"/>
      <c r="H248" s="637"/>
      <c r="I248" s="637"/>
      <c r="J248" s="637"/>
      <c r="K248" s="637"/>
      <c r="L248" s="637"/>
      <c r="M248" s="637"/>
      <c r="N248" s="637"/>
      <c r="O248" s="637"/>
      <c r="P248" s="637"/>
      <c r="Q248" s="637"/>
      <c r="R248" s="637"/>
    </row>
    <row r="249" spans="1:18">
      <c r="A249" s="635"/>
      <c r="B249" s="637"/>
      <c r="C249" s="637"/>
      <c r="D249" s="637"/>
      <c r="E249" s="637"/>
      <c r="F249" s="637"/>
      <c r="G249" s="637"/>
      <c r="H249" s="637"/>
      <c r="I249" s="637"/>
      <c r="J249" s="637"/>
      <c r="K249" s="637"/>
      <c r="L249" s="637"/>
      <c r="M249" s="637"/>
      <c r="N249" s="637"/>
      <c r="O249" s="637"/>
      <c r="P249" s="637"/>
      <c r="Q249" s="637"/>
      <c r="R249" s="637"/>
    </row>
    <row r="250" spans="1:18">
      <c r="A250" s="635"/>
      <c r="B250" s="637"/>
      <c r="C250" s="637"/>
      <c r="D250" s="637"/>
      <c r="E250" s="637"/>
      <c r="F250" s="637"/>
      <c r="G250" s="637"/>
      <c r="H250" s="637"/>
      <c r="I250" s="637"/>
      <c r="J250" s="637"/>
      <c r="K250" s="637"/>
      <c r="L250" s="637"/>
      <c r="M250" s="637"/>
      <c r="N250" s="637"/>
      <c r="O250" s="637"/>
      <c r="P250" s="637"/>
      <c r="Q250" s="637"/>
      <c r="R250" s="637"/>
    </row>
    <row r="251" spans="1:18">
      <c r="A251" s="635"/>
      <c r="B251" s="637"/>
      <c r="C251" s="637"/>
      <c r="D251" s="637"/>
      <c r="E251" s="637"/>
      <c r="F251" s="637"/>
      <c r="G251" s="637"/>
      <c r="H251" s="637"/>
      <c r="I251" s="637"/>
      <c r="J251" s="637"/>
      <c r="K251" s="637"/>
      <c r="L251" s="637"/>
      <c r="M251" s="637"/>
      <c r="N251" s="637"/>
      <c r="O251" s="637"/>
      <c r="P251" s="637"/>
      <c r="Q251" s="637"/>
      <c r="R251" s="637"/>
    </row>
    <row r="252" spans="1:18">
      <c r="A252" s="635"/>
      <c r="B252" s="637"/>
      <c r="C252" s="637"/>
      <c r="D252" s="637"/>
      <c r="E252" s="637"/>
      <c r="F252" s="637"/>
      <c r="G252" s="637"/>
      <c r="H252" s="637"/>
      <c r="I252" s="637"/>
      <c r="J252" s="637"/>
      <c r="K252" s="637"/>
      <c r="L252" s="637"/>
      <c r="M252" s="637"/>
      <c r="N252" s="637"/>
      <c r="O252" s="637"/>
      <c r="P252" s="637"/>
      <c r="Q252" s="637"/>
      <c r="R252" s="637"/>
    </row>
    <row r="253" spans="1:18">
      <c r="A253" s="635"/>
      <c r="B253" s="637"/>
      <c r="C253" s="637"/>
      <c r="D253" s="637"/>
      <c r="E253" s="637"/>
      <c r="F253" s="637"/>
      <c r="G253" s="637"/>
      <c r="H253" s="637"/>
      <c r="I253" s="637"/>
      <c r="J253" s="637"/>
      <c r="K253" s="637"/>
      <c r="L253" s="637"/>
      <c r="M253" s="637"/>
      <c r="N253" s="637"/>
      <c r="O253" s="637"/>
      <c r="P253" s="637"/>
      <c r="Q253" s="637"/>
      <c r="R253" s="637"/>
    </row>
    <row r="254" spans="1:18">
      <c r="A254" s="635"/>
      <c r="B254" s="637"/>
      <c r="C254" s="637"/>
      <c r="D254" s="637"/>
      <c r="E254" s="637"/>
      <c r="F254" s="637"/>
      <c r="G254" s="637"/>
      <c r="H254" s="637"/>
      <c r="I254" s="637"/>
      <c r="J254" s="637"/>
      <c r="K254" s="637"/>
      <c r="L254" s="637"/>
      <c r="M254" s="637"/>
      <c r="N254" s="637"/>
      <c r="O254" s="637"/>
      <c r="P254" s="637"/>
      <c r="Q254" s="637"/>
      <c r="R254" s="637"/>
    </row>
    <row r="255" spans="1:18">
      <c r="A255" s="635"/>
      <c r="B255" s="636"/>
      <c r="C255" s="636"/>
      <c r="D255" s="636"/>
      <c r="E255" s="636"/>
      <c r="F255" s="637"/>
      <c r="G255" s="637"/>
      <c r="H255" s="637"/>
      <c r="I255" s="637"/>
      <c r="J255" s="637"/>
      <c r="K255" s="637"/>
      <c r="L255" s="637"/>
      <c r="M255" s="637"/>
      <c r="N255" s="637"/>
      <c r="O255" s="637"/>
      <c r="P255" s="637"/>
      <c r="Q255" s="637"/>
      <c r="R255" s="637"/>
    </row>
    <row r="256" spans="1:18">
      <c r="A256" s="635"/>
      <c r="B256" s="636"/>
      <c r="C256" s="636"/>
      <c r="D256" s="636"/>
      <c r="E256" s="636"/>
      <c r="F256" s="637"/>
      <c r="G256" s="637"/>
      <c r="H256" s="637"/>
      <c r="I256" s="637"/>
      <c r="J256" s="637"/>
      <c r="K256" s="637"/>
      <c r="L256" s="637"/>
      <c r="M256" s="637"/>
      <c r="N256" s="637"/>
      <c r="O256" s="637"/>
      <c r="P256" s="637"/>
      <c r="Q256" s="637"/>
      <c r="R256" s="637"/>
    </row>
    <row r="257" spans="1:18">
      <c r="A257" s="635"/>
      <c r="B257" s="636"/>
      <c r="C257" s="636"/>
      <c r="D257" s="636"/>
      <c r="E257" s="636"/>
      <c r="F257" s="637"/>
      <c r="G257" s="637"/>
      <c r="H257" s="637"/>
      <c r="I257" s="637"/>
      <c r="J257" s="637"/>
      <c r="K257" s="637"/>
      <c r="L257" s="637"/>
      <c r="M257" s="637"/>
      <c r="N257" s="637"/>
      <c r="O257" s="637"/>
      <c r="P257" s="637"/>
      <c r="Q257" s="637"/>
      <c r="R257" s="637"/>
    </row>
    <row r="258" spans="1:18">
      <c r="A258" s="635"/>
      <c r="B258" s="636"/>
      <c r="C258" s="636"/>
      <c r="D258" s="636"/>
      <c r="E258" s="636"/>
      <c r="F258" s="637"/>
      <c r="G258" s="637"/>
      <c r="H258" s="637"/>
      <c r="I258" s="637"/>
      <c r="J258" s="637"/>
      <c r="K258" s="637"/>
      <c r="L258" s="637"/>
      <c r="M258" s="637"/>
      <c r="N258" s="637"/>
      <c r="O258" s="637"/>
      <c r="P258" s="637"/>
      <c r="Q258" s="637"/>
      <c r="R258" s="637"/>
    </row>
    <row r="259" spans="1:18">
      <c r="A259" s="635"/>
      <c r="B259" s="637"/>
      <c r="C259" s="637"/>
      <c r="D259" s="637"/>
      <c r="E259" s="637"/>
      <c r="F259" s="637"/>
      <c r="G259" s="637"/>
      <c r="H259" s="637"/>
      <c r="I259" s="637"/>
      <c r="J259" s="637"/>
      <c r="K259" s="637"/>
      <c r="L259" s="637"/>
      <c r="M259" s="637"/>
      <c r="N259" s="637"/>
      <c r="O259" s="637"/>
      <c r="P259" s="637"/>
      <c r="Q259" s="637"/>
      <c r="R259" s="637"/>
    </row>
    <row r="260" spans="1:18">
      <c r="A260" s="635"/>
      <c r="B260" s="637"/>
      <c r="C260" s="637"/>
      <c r="D260" s="637"/>
      <c r="E260" s="637"/>
      <c r="F260" s="637"/>
      <c r="G260" s="637"/>
      <c r="H260" s="637"/>
      <c r="I260" s="637"/>
      <c r="J260" s="637"/>
      <c r="K260" s="637"/>
      <c r="L260" s="637"/>
      <c r="M260" s="637"/>
      <c r="N260" s="637"/>
      <c r="O260" s="637"/>
      <c r="P260" s="637"/>
      <c r="Q260" s="637"/>
      <c r="R260" s="637"/>
    </row>
    <row r="261" spans="1:18">
      <c r="A261" s="635"/>
      <c r="B261" s="637"/>
      <c r="C261" s="637"/>
      <c r="D261" s="637"/>
      <c r="E261" s="637"/>
      <c r="F261" s="637"/>
      <c r="G261" s="637"/>
      <c r="H261" s="637"/>
      <c r="I261" s="637"/>
      <c r="J261" s="637"/>
      <c r="K261" s="637"/>
      <c r="L261" s="637"/>
      <c r="M261" s="637"/>
      <c r="N261" s="637"/>
      <c r="O261" s="637"/>
      <c r="P261" s="637"/>
      <c r="Q261" s="637"/>
      <c r="R261" s="637"/>
    </row>
    <row r="262" spans="1:18">
      <c r="A262" s="635"/>
      <c r="B262" s="637"/>
      <c r="C262" s="637"/>
      <c r="D262" s="637"/>
      <c r="E262" s="637"/>
      <c r="F262" s="637"/>
      <c r="G262" s="637"/>
      <c r="H262" s="637"/>
      <c r="I262" s="637"/>
      <c r="J262" s="637"/>
      <c r="K262" s="637"/>
      <c r="L262" s="637"/>
      <c r="M262" s="637"/>
      <c r="N262" s="637"/>
      <c r="O262" s="637"/>
      <c r="P262" s="637"/>
      <c r="Q262" s="637"/>
      <c r="R262" s="637"/>
    </row>
    <row r="263" spans="1:18">
      <c r="A263" s="635"/>
      <c r="B263" s="637"/>
      <c r="C263" s="637"/>
      <c r="D263" s="637"/>
      <c r="E263" s="637"/>
      <c r="F263" s="637"/>
      <c r="G263" s="637"/>
      <c r="H263" s="637"/>
      <c r="I263" s="637"/>
      <c r="J263" s="637"/>
      <c r="K263" s="637"/>
      <c r="L263" s="637"/>
      <c r="M263" s="637"/>
      <c r="N263" s="637"/>
      <c r="O263" s="637"/>
      <c r="P263" s="637"/>
      <c r="Q263" s="637"/>
      <c r="R263" s="637"/>
    </row>
    <row r="264" spans="1:18">
      <c r="A264" s="635"/>
      <c r="B264" s="637"/>
      <c r="C264" s="637"/>
      <c r="D264" s="637"/>
      <c r="E264" s="637"/>
      <c r="F264" s="637"/>
      <c r="G264" s="637"/>
      <c r="H264" s="637"/>
      <c r="I264" s="637"/>
      <c r="J264" s="637"/>
      <c r="K264" s="637"/>
      <c r="L264" s="637"/>
      <c r="M264" s="637"/>
      <c r="N264" s="637"/>
      <c r="O264" s="637"/>
      <c r="P264" s="637"/>
      <c r="Q264" s="637"/>
      <c r="R264" s="637"/>
    </row>
    <row r="265" spans="1:18">
      <c r="A265" s="635"/>
      <c r="B265" s="637"/>
      <c r="C265" s="637"/>
      <c r="D265" s="637"/>
      <c r="E265" s="637"/>
      <c r="F265" s="637"/>
      <c r="G265" s="637"/>
      <c r="H265" s="637"/>
      <c r="I265" s="637"/>
      <c r="J265" s="637"/>
      <c r="K265" s="637"/>
      <c r="L265" s="637"/>
      <c r="M265" s="637"/>
      <c r="N265" s="637"/>
      <c r="O265" s="637"/>
      <c r="P265" s="637"/>
      <c r="Q265" s="637"/>
      <c r="R265" s="637"/>
    </row>
    <row r="266" spans="1:18">
      <c r="A266" s="635"/>
      <c r="B266" s="637"/>
      <c r="C266" s="637"/>
      <c r="D266" s="637"/>
      <c r="E266" s="637"/>
      <c r="F266" s="637"/>
      <c r="G266" s="637"/>
      <c r="H266" s="637"/>
      <c r="I266" s="637"/>
      <c r="J266" s="637"/>
      <c r="K266" s="637"/>
      <c r="L266" s="637"/>
      <c r="M266" s="637"/>
      <c r="N266" s="637"/>
      <c r="O266" s="637"/>
      <c r="P266" s="637"/>
      <c r="Q266" s="637"/>
      <c r="R266" s="637"/>
    </row>
    <row r="267" spans="1:18">
      <c r="A267" s="635"/>
      <c r="B267" s="637"/>
      <c r="C267" s="637"/>
      <c r="D267" s="637"/>
      <c r="E267" s="637"/>
      <c r="F267" s="637"/>
      <c r="G267" s="637"/>
      <c r="H267" s="637"/>
      <c r="I267" s="637"/>
      <c r="J267" s="637"/>
      <c r="K267" s="637"/>
      <c r="L267" s="637"/>
      <c r="M267" s="637"/>
      <c r="N267" s="637"/>
      <c r="O267" s="637"/>
      <c r="P267" s="637"/>
      <c r="Q267" s="637"/>
      <c r="R267" s="637"/>
    </row>
    <row r="268" spans="1:18">
      <c r="A268" s="635"/>
      <c r="B268" s="636"/>
      <c r="C268" s="636"/>
      <c r="D268" s="636"/>
      <c r="E268" s="636"/>
      <c r="F268" s="637"/>
      <c r="G268" s="637"/>
      <c r="H268" s="637"/>
      <c r="I268" s="637"/>
      <c r="J268" s="637"/>
      <c r="K268" s="637"/>
      <c r="L268" s="637"/>
      <c r="M268" s="637"/>
      <c r="N268" s="637"/>
      <c r="O268" s="637"/>
      <c r="P268" s="637"/>
      <c r="Q268" s="637"/>
      <c r="R268" s="637"/>
    </row>
    <row r="269" spans="1:18">
      <c r="A269" s="635"/>
      <c r="B269" s="636"/>
      <c r="C269" s="636"/>
      <c r="D269" s="636"/>
      <c r="E269" s="636"/>
      <c r="F269" s="637"/>
      <c r="G269" s="637"/>
      <c r="H269" s="637"/>
      <c r="I269" s="637"/>
      <c r="J269" s="637"/>
      <c r="K269" s="637"/>
      <c r="L269" s="637"/>
      <c r="M269" s="637"/>
      <c r="N269" s="637"/>
      <c r="O269" s="637"/>
      <c r="P269" s="637"/>
      <c r="Q269" s="637"/>
      <c r="R269" s="637"/>
    </row>
    <row r="270" spans="1:18">
      <c r="A270" s="635"/>
      <c r="B270" s="636"/>
      <c r="C270" s="636"/>
      <c r="D270" s="636"/>
      <c r="E270" s="636"/>
      <c r="F270" s="637"/>
      <c r="G270" s="637"/>
      <c r="H270" s="637"/>
      <c r="I270" s="637"/>
      <c r="J270" s="637"/>
      <c r="K270" s="637"/>
      <c r="L270" s="637"/>
      <c r="M270" s="637"/>
      <c r="N270" s="637"/>
      <c r="O270" s="637"/>
      <c r="P270" s="637"/>
      <c r="Q270" s="637"/>
      <c r="R270" s="637"/>
    </row>
    <row r="271" spans="1:18">
      <c r="A271" s="635"/>
      <c r="B271" s="637"/>
      <c r="C271" s="637"/>
      <c r="D271" s="637"/>
      <c r="E271" s="637"/>
      <c r="F271" s="637"/>
      <c r="G271" s="637"/>
      <c r="H271" s="637"/>
      <c r="I271" s="637"/>
      <c r="J271" s="637"/>
      <c r="K271" s="637"/>
      <c r="L271" s="637"/>
      <c r="M271" s="637"/>
      <c r="N271" s="637"/>
      <c r="O271" s="637"/>
      <c r="P271" s="637"/>
      <c r="Q271" s="637"/>
      <c r="R271" s="637"/>
    </row>
    <row r="272" spans="1:18">
      <c r="A272" s="635"/>
      <c r="B272" s="637"/>
      <c r="C272" s="637"/>
      <c r="D272" s="637"/>
      <c r="E272" s="637"/>
      <c r="F272" s="637"/>
      <c r="G272" s="637"/>
      <c r="H272" s="637"/>
      <c r="I272" s="637"/>
      <c r="J272" s="637"/>
      <c r="K272" s="637"/>
      <c r="L272" s="637"/>
      <c r="M272" s="637"/>
      <c r="N272" s="637"/>
      <c r="O272" s="637"/>
      <c r="P272" s="637"/>
      <c r="Q272" s="637"/>
      <c r="R272" s="637"/>
    </row>
    <row r="273" spans="1:18">
      <c r="A273" s="635"/>
      <c r="B273" s="637"/>
      <c r="C273" s="637"/>
      <c r="D273" s="637"/>
      <c r="E273" s="637"/>
      <c r="F273" s="637"/>
      <c r="G273" s="637"/>
      <c r="H273" s="637"/>
      <c r="I273" s="637"/>
      <c r="J273" s="637"/>
      <c r="K273" s="637"/>
      <c r="L273" s="637"/>
      <c r="M273" s="637"/>
      <c r="N273" s="637"/>
      <c r="O273" s="637"/>
      <c r="P273" s="637"/>
      <c r="Q273" s="637"/>
      <c r="R273" s="637"/>
    </row>
    <row r="274" spans="1:18">
      <c r="A274" s="635"/>
      <c r="B274" s="637"/>
      <c r="C274" s="637"/>
      <c r="D274" s="637"/>
      <c r="E274" s="637"/>
      <c r="F274" s="637"/>
      <c r="G274" s="637"/>
      <c r="H274" s="637"/>
      <c r="I274" s="637"/>
      <c r="J274" s="637"/>
      <c r="K274" s="637"/>
      <c r="L274" s="637"/>
      <c r="M274" s="637"/>
      <c r="N274" s="637"/>
      <c r="O274" s="637"/>
      <c r="P274" s="637"/>
      <c r="Q274" s="637"/>
      <c r="R274" s="637"/>
    </row>
    <row r="275" spans="1:18">
      <c r="A275" s="635"/>
      <c r="B275" s="637"/>
      <c r="C275" s="637"/>
      <c r="D275" s="637"/>
      <c r="E275" s="637"/>
      <c r="F275" s="637"/>
      <c r="G275" s="637"/>
      <c r="H275" s="637"/>
      <c r="I275" s="637"/>
      <c r="J275" s="637"/>
      <c r="K275" s="637"/>
      <c r="L275" s="637"/>
      <c r="M275" s="637"/>
      <c r="N275" s="637"/>
      <c r="O275" s="637"/>
      <c r="P275" s="637"/>
      <c r="Q275" s="637"/>
      <c r="R275" s="637"/>
    </row>
    <row r="276" spans="1:18">
      <c r="A276" s="635"/>
      <c r="B276" s="637"/>
      <c r="C276" s="637"/>
      <c r="D276" s="637"/>
      <c r="E276" s="637"/>
      <c r="F276" s="637"/>
      <c r="G276" s="637"/>
      <c r="H276" s="637"/>
      <c r="I276" s="637"/>
      <c r="J276" s="637"/>
      <c r="K276" s="637"/>
      <c r="L276" s="637"/>
      <c r="M276" s="637"/>
      <c r="N276" s="637"/>
      <c r="O276" s="637"/>
      <c r="P276" s="637"/>
      <c r="Q276" s="637"/>
      <c r="R276" s="637"/>
    </row>
    <row r="277" spans="1:18">
      <c r="A277" s="635"/>
      <c r="B277" s="637"/>
      <c r="C277" s="637"/>
      <c r="D277" s="637"/>
      <c r="E277" s="637"/>
      <c r="F277" s="637"/>
      <c r="G277" s="637"/>
      <c r="H277" s="637"/>
      <c r="I277" s="637"/>
      <c r="J277" s="637"/>
      <c r="K277" s="637"/>
      <c r="L277" s="637"/>
      <c r="M277" s="637"/>
      <c r="N277" s="637"/>
      <c r="O277" s="637"/>
      <c r="P277" s="637"/>
      <c r="Q277" s="637"/>
      <c r="R277" s="637"/>
    </row>
    <row r="278" spans="1:18">
      <c r="A278" s="635"/>
      <c r="B278" s="637"/>
      <c r="C278" s="637"/>
      <c r="D278" s="637"/>
      <c r="E278" s="637"/>
      <c r="F278" s="637"/>
      <c r="G278" s="637"/>
      <c r="H278" s="637"/>
      <c r="I278" s="637"/>
      <c r="J278" s="637"/>
      <c r="K278" s="637"/>
      <c r="L278" s="637"/>
      <c r="M278" s="637"/>
      <c r="N278" s="637"/>
      <c r="O278" s="637"/>
      <c r="P278" s="637"/>
      <c r="Q278" s="637"/>
      <c r="R278" s="637"/>
    </row>
    <row r="279" spans="1:18">
      <c r="A279" s="635"/>
      <c r="B279" s="637"/>
      <c r="C279" s="637"/>
      <c r="D279" s="637"/>
      <c r="E279" s="637"/>
      <c r="F279" s="637"/>
      <c r="G279" s="637"/>
      <c r="H279" s="637"/>
      <c r="I279" s="637"/>
      <c r="J279" s="637"/>
      <c r="K279" s="637"/>
      <c r="L279" s="637"/>
      <c r="M279" s="637"/>
      <c r="N279" s="637"/>
      <c r="O279" s="637"/>
      <c r="P279" s="637"/>
      <c r="Q279" s="637"/>
      <c r="R279" s="637"/>
    </row>
    <row r="280" spans="1:18">
      <c r="A280" s="635"/>
      <c r="B280" s="637"/>
      <c r="C280" s="637"/>
      <c r="D280" s="637"/>
      <c r="E280" s="637"/>
      <c r="F280" s="637"/>
      <c r="G280" s="637"/>
      <c r="H280" s="637"/>
      <c r="I280" s="637"/>
      <c r="J280" s="637"/>
      <c r="K280" s="637"/>
      <c r="L280" s="637"/>
      <c r="M280" s="637"/>
      <c r="N280" s="637"/>
      <c r="O280" s="637"/>
      <c r="P280" s="637"/>
      <c r="Q280" s="637"/>
      <c r="R280" s="637"/>
    </row>
    <row r="281" spans="1:18">
      <c r="A281" s="635"/>
      <c r="B281" s="637"/>
      <c r="C281" s="637"/>
      <c r="D281" s="637"/>
      <c r="E281" s="637"/>
      <c r="F281" s="637"/>
      <c r="G281" s="637"/>
      <c r="H281" s="637"/>
      <c r="I281" s="637"/>
      <c r="J281" s="637"/>
      <c r="K281" s="637"/>
      <c r="L281" s="637"/>
      <c r="M281" s="637"/>
      <c r="N281" s="637"/>
      <c r="O281" s="637"/>
      <c r="P281" s="637"/>
      <c r="Q281" s="637"/>
      <c r="R281" s="637"/>
    </row>
    <row r="282" spans="1:18">
      <c r="A282" s="635"/>
      <c r="B282" s="637"/>
      <c r="C282" s="637"/>
      <c r="D282" s="637"/>
      <c r="E282" s="637"/>
      <c r="F282" s="637"/>
      <c r="G282" s="637"/>
      <c r="H282" s="637"/>
      <c r="I282" s="637"/>
      <c r="J282" s="637"/>
      <c r="K282" s="637"/>
      <c r="L282" s="637"/>
      <c r="M282" s="637"/>
      <c r="N282" s="637"/>
      <c r="O282" s="637"/>
      <c r="P282" s="637"/>
      <c r="Q282" s="637"/>
      <c r="R282" s="637"/>
    </row>
    <row r="283" spans="1:18">
      <c r="A283" s="635"/>
      <c r="B283" s="637"/>
      <c r="C283" s="637"/>
      <c r="D283" s="637"/>
      <c r="E283" s="637"/>
      <c r="F283" s="637"/>
      <c r="G283" s="637"/>
      <c r="H283" s="637"/>
      <c r="I283" s="637"/>
      <c r="J283" s="637"/>
      <c r="K283" s="637"/>
      <c r="L283" s="637"/>
      <c r="M283" s="637"/>
      <c r="N283" s="637"/>
      <c r="O283" s="637"/>
      <c r="P283" s="637"/>
      <c r="Q283" s="637"/>
      <c r="R283" s="637"/>
    </row>
    <row r="284" spans="1:18">
      <c r="A284" s="635"/>
      <c r="B284" s="637"/>
      <c r="C284" s="637"/>
      <c r="D284" s="637"/>
      <c r="E284" s="637"/>
      <c r="F284" s="637"/>
      <c r="G284" s="637"/>
      <c r="H284" s="637"/>
      <c r="I284" s="637"/>
      <c r="J284" s="637"/>
      <c r="K284" s="637"/>
      <c r="L284" s="637"/>
      <c r="M284" s="637"/>
      <c r="N284" s="637"/>
      <c r="O284" s="637"/>
      <c r="P284" s="637"/>
      <c r="Q284" s="637"/>
      <c r="R284" s="637"/>
    </row>
    <row r="285" spans="1:18">
      <c r="A285" s="635"/>
      <c r="B285" s="637"/>
      <c r="C285" s="637"/>
      <c r="D285" s="637"/>
      <c r="E285" s="637"/>
      <c r="F285" s="637"/>
      <c r="G285" s="637"/>
      <c r="H285" s="637"/>
      <c r="I285" s="637"/>
      <c r="J285" s="637"/>
      <c r="K285" s="637"/>
      <c r="L285" s="637"/>
      <c r="M285" s="637"/>
      <c r="N285" s="637"/>
      <c r="O285" s="637"/>
      <c r="P285" s="637"/>
      <c r="Q285" s="637"/>
      <c r="R285" s="637"/>
    </row>
    <row r="286" spans="1:18">
      <c r="A286" s="635"/>
      <c r="B286" s="637"/>
      <c r="C286" s="637"/>
      <c r="D286" s="637"/>
      <c r="E286" s="637"/>
      <c r="F286" s="637"/>
      <c r="G286" s="637"/>
      <c r="H286" s="637"/>
      <c r="I286" s="637"/>
      <c r="J286" s="637"/>
      <c r="K286" s="637"/>
      <c r="L286" s="637"/>
      <c r="M286" s="637"/>
      <c r="N286" s="637"/>
      <c r="O286" s="637"/>
      <c r="P286" s="637"/>
      <c r="Q286" s="637"/>
      <c r="R286" s="637"/>
    </row>
    <row r="287" spans="1:18">
      <c r="A287" s="635"/>
      <c r="B287" s="637"/>
      <c r="C287" s="637"/>
      <c r="D287" s="637"/>
      <c r="E287" s="637"/>
      <c r="F287" s="637"/>
      <c r="G287" s="637"/>
      <c r="H287" s="637"/>
      <c r="I287" s="637"/>
      <c r="J287" s="637"/>
      <c r="K287" s="637"/>
      <c r="L287" s="637"/>
      <c r="M287" s="637"/>
      <c r="N287" s="637"/>
      <c r="O287" s="637"/>
      <c r="P287" s="637"/>
      <c r="Q287" s="637"/>
      <c r="R287" s="637"/>
    </row>
    <row r="288" spans="1:18">
      <c r="A288" s="635"/>
      <c r="B288" s="637"/>
      <c r="C288" s="637"/>
      <c r="D288" s="637"/>
      <c r="E288" s="637"/>
      <c r="F288" s="637"/>
      <c r="G288" s="637"/>
      <c r="H288" s="637"/>
      <c r="I288" s="637"/>
      <c r="J288" s="637"/>
      <c r="K288" s="637"/>
      <c r="L288" s="637"/>
      <c r="M288" s="637"/>
      <c r="N288" s="637"/>
      <c r="O288" s="637"/>
      <c r="P288" s="637"/>
      <c r="Q288" s="637"/>
      <c r="R288" s="637"/>
    </row>
    <row r="289" spans="1:18">
      <c r="A289" s="635"/>
      <c r="B289" s="637"/>
      <c r="C289" s="637"/>
      <c r="D289" s="637"/>
      <c r="E289" s="637"/>
      <c r="F289" s="637"/>
      <c r="G289" s="637"/>
      <c r="H289" s="637"/>
      <c r="I289" s="637"/>
      <c r="J289" s="637"/>
      <c r="K289" s="637"/>
      <c r="L289" s="637"/>
      <c r="M289" s="637"/>
      <c r="N289" s="637"/>
      <c r="O289" s="637"/>
      <c r="P289" s="637"/>
      <c r="Q289" s="637"/>
      <c r="R289" s="637"/>
    </row>
    <row r="290" spans="1:18">
      <c r="A290" s="635"/>
      <c r="B290" s="637"/>
      <c r="C290" s="637"/>
      <c r="D290" s="637"/>
      <c r="E290" s="637"/>
      <c r="F290" s="637"/>
      <c r="G290" s="637"/>
      <c r="H290" s="637"/>
      <c r="I290" s="637"/>
      <c r="J290" s="637"/>
      <c r="K290" s="637"/>
      <c r="L290" s="637"/>
      <c r="M290" s="637"/>
      <c r="N290" s="637"/>
      <c r="O290" s="637"/>
      <c r="P290" s="637"/>
      <c r="Q290" s="637"/>
      <c r="R290" s="637"/>
    </row>
    <row r="291" spans="1:18">
      <c r="A291" s="635"/>
      <c r="B291" s="637"/>
      <c r="C291" s="637"/>
      <c r="D291" s="637"/>
      <c r="E291" s="637"/>
      <c r="F291" s="637"/>
      <c r="G291" s="637"/>
      <c r="H291" s="637"/>
      <c r="I291" s="637"/>
      <c r="J291" s="637"/>
      <c r="K291" s="637"/>
      <c r="L291" s="637"/>
      <c r="M291" s="637"/>
      <c r="N291" s="637"/>
      <c r="O291" s="637"/>
      <c r="P291" s="637"/>
      <c r="Q291" s="637"/>
      <c r="R291" s="637"/>
    </row>
    <row r="292" spans="1:18">
      <c r="A292" s="635"/>
      <c r="B292" s="637"/>
      <c r="C292" s="637"/>
      <c r="D292" s="637"/>
      <c r="E292" s="637"/>
      <c r="F292" s="637"/>
      <c r="G292" s="637"/>
      <c r="H292" s="637"/>
      <c r="I292" s="637"/>
      <c r="J292" s="637"/>
      <c r="K292" s="637"/>
      <c r="L292" s="637"/>
      <c r="M292" s="637"/>
      <c r="N292" s="637"/>
      <c r="O292" s="637"/>
      <c r="P292" s="637"/>
      <c r="Q292" s="637"/>
      <c r="R292" s="637"/>
    </row>
    <row r="293" spans="1:18">
      <c r="A293" s="635"/>
      <c r="B293" s="637"/>
      <c r="C293" s="637"/>
      <c r="D293" s="637"/>
      <c r="E293" s="637"/>
      <c r="F293" s="637"/>
      <c r="G293" s="637"/>
      <c r="H293" s="637"/>
      <c r="I293" s="637"/>
      <c r="J293" s="637"/>
      <c r="K293" s="637"/>
      <c r="L293" s="637"/>
      <c r="M293" s="637"/>
      <c r="N293" s="637"/>
      <c r="O293" s="637"/>
      <c r="P293" s="637"/>
      <c r="Q293" s="637"/>
      <c r="R293" s="637"/>
    </row>
    <row r="294" spans="1:18">
      <c r="A294" s="635"/>
      <c r="B294" s="637"/>
      <c r="C294" s="637"/>
      <c r="D294" s="637"/>
      <c r="E294" s="637"/>
      <c r="F294" s="637"/>
      <c r="G294" s="637"/>
      <c r="H294" s="637"/>
      <c r="I294" s="637"/>
      <c r="J294" s="637"/>
      <c r="K294" s="637"/>
      <c r="L294" s="637"/>
      <c r="M294" s="637"/>
      <c r="N294" s="637"/>
      <c r="O294" s="637"/>
      <c r="P294" s="637"/>
      <c r="Q294" s="637"/>
      <c r="R294" s="637"/>
    </row>
    <row r="295" spans="1:18">
      <c r="A295" s="635"/>
      <c r="B295" s="637"/>
      <c r="C295" s="637"/>
      <c r="D295" s="637"/>
      <c r="E295" s="637"/>
      <c r="F295" s="637"/>
      <c r="G295" s="637"/>
      <c r="H295" s="637"/>
      <c r="I295" s="637"/>
      <c r="J295" s="637"/>
      <c r="K295" s="637"/>
      <c r="L295" s="637"/>
      <c r="M295" s="637"/>
      <c r="N295" s="637"/>
      <c r="O295" s="637"/>
      <c r="P295" s="637"/>
      <c r="Q295" s="637"/>
      <c r="R295" s="637"/>
    </row>
    <row r="296" spans="1:18">
      <c r="A296" s="635"/>
      <c r="B296" s="637"/>
      <c r="C296" s="637"/>
      <c r="D296" s="637"/>
      <c r="E296" s="637"/>
      <c r="F296" s="637"/>
      <c r="G296" s="637"/>
      <c r="H296" s="637"/>
      <c r="I296" s="637"/>
      <c r="J296" s="637"/>
      <c r="K296" s="637"/>
      <c r="L296" s="637"/>
      <c r="M296" s="637"/>
      <c r="N296" s="637"/>
      <c r="O296" s="637"/>
      <c r="P296" s="637"/>
      <c r="Q296" s="637"/>
      <c r="R296" s="637"/>
    </row>
    <row r="297" spans="1:18">
      <c r="A297" s="635"/>
      <c r="B297" s="637"/>
      <c r="C297" s="637"/>
      <c r="D297" s="637"/>
      <c r="E297" s="637"/>
      <c r="F297" s="637"/>
      <c r="G297" s="637"/>
      <c r="H297" s="637"/>
      <c r="I297" s="637"/>
      <c r="J297" s="637"/>
      <c r="K297" s="637"/>
      <c r="L297" s="637"/>
      <c r="M297" s="637"/>
      <c r="N297" s="637"/>
      <c r="O297" s="637"/>
      <c r="P297" s="637"/>
      <c r="Q297" s="637"/>
      <c r="R297" s="637"/>
    </row>
    <row r="298" spans="1:18">
      <c r="A298" s="635"/>
      <c r="B298" s="637"/>
      <c r="C298" s="637"/>
      <c r="D298" s="637"/>
      <c r="E298" s="637"/>
      <c r="F298" s="637"/>
      <c r="G298" s="637"/>
      <c r="H298" s="637"/>
      <c r="I298" s="637"/>
      <c r="J298" s="637"/>
      <c r="K298" s="637"/>
      <c r="L298" s="637"/>
      <c r="M298" s="637"/>
      <c r="N298" s="637"/>
      <c r="O298" s="637"/>
      <c r="P298" s="637"/>
      <c r="Q298" s="637"/>
      <c r="R298" s="637"/>
    </row>
    <row r="299" spans="1:18">
      <c r="A299" s="635"/>
      <c r="B299" s="637"/>
      <c r="C299" s="637"/>
      <c r="D299" s="637"/>
      <c r="E299" s="637"/>
      <c r="F299" s="637"/>
      <c r="G299" s="637"/>
      <c r="H299" s="637"/>
      <c r="I299" s="637"/>
      <c r="J299" s="637"/>
      <c r="K299" s="637"/>
      <c r="L299" s="637"/>
      <c r="M299" s="637"/>
      <c r="N299" s="637"/>
      <c r="O299" s="637"/>
      <c r="P299" s="637"/>
      <c r="Q299" s="637"/>
      <c r="R299" s="637"/>
    </row>
    <row r="300" spans="1:18">
      <c r="A300" s="635"/>
      <c r="B300" s="637"/>
      <c r="C300" s="637"/>
      <c r="D300" s="637"/>
      <c r="E300" s="637"/>
      <c r="F300" s="637"/>
      <c r="G300" s="637"/>
      <c r="H300" s="637"/>
      <c r="I300" s="637"/>
      <c r="J300" s="637"/>
      <c r="K300" s="637"/>
      <c r="L300" s="637"/>
      <c r="M300" s="637"/>
      <c r="N300" s="637"/>
      <c r="O300" s="637"/>
      <c r="P300" s="637"/>
      <c r="Q300" s="637"/>
      <c r="R300" s="637"/>
    </row>
    <row r="301" spans="1:18">
      <c r="A301" s="635"/>
      <c r="B301" s="637"/>
      <c r="C301" s="637"/>
      <c r="D301" s="637"/>
      <c r="E301" s="637"/>
      <c r="F301" s="637"/>
      <c r="G301" s="637"/>
      <c r="H301" s="637"/>
      <c r="I301" s="637"/>
      <c r="J301" s="637"/>
      <c r="K301" s="637"/>
      <c r="L301" s="637"/>
      <c r="M301" s="637"/>
      <c r="N301" s="637"/>
      <c r="O301" s="637"/>
      <c r="P301" s="637"/>
      <c r="Q301" s="637"/>
      <c r="R301" s="637"/>
    </row>
    <row r="302" spans="1:18">
      <c r="A302" s="635"/>
      <c r="B302" s="637"/>
      <c r="C302" s="637"/>
      <c r="D302" s="637"/>
      <c r="E302" s="637"/>
      <c r="F302" s="637"/>
      <c r="G302" s="637"/>
      <c r="H302" s="637"/>
      <c r="I302" s="637"/>
      <c r="J302" s="637"/>
      <c r="K302" s="637"/>
      <c r="L302" s="637"/>
      <c r="M302" s="637"/>
      <c r="N302" s="637"/>
      <c r="O302" s="637"/>
      <c r="P302" s="637"/>
      <c r="Q302" s="637"/>
      <c r="R302" s="637"/>
    </row>
    <row r="303" spans="1:18">
      <c r="A303" s="635"/>
      <c r="B303" s="637"/>
      <c r="C303" s="637"/>
      <c r="D303" s="637"/>
      <c r="E303" s="637"/>
      <c r="F303" s="637"/>
      <c r="G303" s="637"/>
      <c r="H303" s="637"/>
      <c r="I303" s="637"/>
      <c r="J303" s="637"/>
      <c r="K303" s="637"/>
      <c r="L303" s="637"/>
      <c r="M303" s="637"/>
      <c r="N303" s="637"/>
      <c r="O303" s="637"/>
      <c r="P303" s="637"/>
      <c r="Q303" s="637"/>
      <c r="R303" s="637"/>
    </row>
    <row r="304" spans="1:18">
      <c r="A304" s="635"/>
      <c r="B304" s="637"/>
      <c r="C304" s="637"/>
      <c r="D304" s="637"/>
      <c r="E304" s="637"/>
      <c r="F304" s="637"/>
      <c r="G304" s="637"/>
      <c r="H304" s="637"/>
      <c r="I304" s="637"/>
      <c r="J304" s="637"/>
      <c r="K304" s="637"/>
      <c r="L304" s="637"/>
      <c r="M304" s="637"/>
      <c r="N304" s="637"/>
      <c r="O304" s="637"/>
      <c r="P304" s="637"/>
      <c r="Q304" s="637"/>
      <c r="R304" s="637"/>
    </row>
    <row r="305" spans="1:18">
      <c r="A305" s="635"/>
      <c r="B305" s="637"/>
      <c r="C305" s="637"/>
      <c r="D305" s="637"/>
      <c r="E305" s="637"/>
      <c r="F305" s="637"/>
      <c r="G305" s="637"/>
      <c r="H305" s="637"/>
      <c r="I305" s="637"/>
      <c r="J305" s="637"/>
      <c r="K305" s="637"/>
      <c r="L305" s="637"/>
      <c r="M305" s="637"/>
      <c r="N305" s="637"/>
      <c r="O305" s="637"/>
      <c r="P305" s="637"/>
      <c r="Q305" s="637"/>
      <c r="R305" s="637"/>
    </row>
    <row r="306" spans="1:18">
      <c r="A306" s="635"/>
      <c r="B306" s="637"/>
      <c r="C306" s="637"/>
      <c r="D306" s="637"/>
      <c r="E306" s="637"/>
      <c r="F306" s="637"/>
      <c r="G306" s="637"/>
      <c r="H306" s="637"/>
      <c r="I306" s="637"/>
      <c r="J306" s="637"/>
      <c r="K306" s="637"/>
      <c r="L306" s="637"/>
      <c r="M306" s="637"/>
      <c r="N306" s="637"/>
      <c r="O306" s="637"/>
      <c r="P306" s="637"/>
      <c r="Q306" s="637"/>
      <c r="R306" s="637"/>
    </row>
    <row r="307" spans="1:18">
      <c r="A307" s="635"/>
      <c r="B307" s="637"/>
      <c r="C307" s="637"/>
      <c r="D307" s="637"/>
      <c r="E307" s="637"/>
      <c r="F307" s="637"/>
      <c r="G307" s="637"/>
      <c r="H307" s="637"/>
      <c r="I307" s="637"/>
      <c r="J307" s="637"/>
      <c r="K307" s="637"/>
      <c r="L307" s="637"/>
      <c r="M307" s="637"/>
      <c r="N307" s="637"/>
      <c r="O307" s="637"/>
      <c r="P307" s="637"/>
      <c r="Q307" s="637"/>
      <c r="R307" s="637"/>
    </row>
    <row r="308" spans="1:18">
      <c r="A308" s="635"/>
      <c r="B308" s="637"/>
      <c r="C308" s="637"/>
      <c r="D308" s="637"/>
      <c r="E308" s="637"/>
      <c r="F308" s="637"/>
      <c r="G308" s="637"/>
      <c r="H308" s="637"/>
      <c r="I308" s="637"/>
      <c r="J308" s="637"/>
      <c r="K308" s="637"/>
      <c r="L308" s="637"/>
      <c r="M308" s="637"/>
      <c r="N308" s="637"/>
      <c r="O308" s="637"/>
      <c r="P308" s="637"/>
      <c r="Q308" s="637"/>
      <c r="R308" s="637"/>
    </row>
    <row r="309" spans="1:18">
      <c r="A309" s="635"/>
      <c r="B309" s="637"/>
      <c r="C309" s="637"/>
      <c r="D309" s="637"/>
      <c r="E309" s="637"/>
      <c r="F309" s="637"/>
      <c r="G309" s="637"/>
      <c r="H309" s="637"/>
      <c r="I309" s="637"/>
      <c r="J309" s="637"/>
      <c r="K309" s="637"/>
      <c r="L309" s="637"/>
      <c r="M309" s="637"/>
      <c r="N309" s="637"/>
      <c r="O309" s="637"/>
      <c r="P309" s="637"/>
      <c r="Q309" s="637"/>
      <c r="R309" s="637"/>
    </row>
    <row r="310" spans="1:18">
      <c r="A310" s="635"/>
      <c r="B310" s="637"/>
      <c r="C310" s="637"/>
      <c r="D310" s="637"/>
      <c r="E310" s="637"/>
      <c r="F310" s="637"/>
      <c r="G310" s="637"/>
      <c r="H310" s="637"/>
      <c r="I310" s="637"/>
      <c r="J310" s="637"/>
      <c r="K310" s="637"/>
      <c r="L310" s="637"/>
      <c r="M310" s="637"/>
      <c r="N310" s="637"/>
      <c r="O310" s="637"/>
      <c r="P310" s="637"/>
      <c r="Q310" s="637"/>
      <c r="R310" s="637"/>
    </row>
    <row r="311" spans="1:18">
      <c r="A311" s="635"/>
      <c r="B311" s="637"/>
      <c r="C311" s="637"/>
      <c r="D311" s="637"/>
      <c r="E311" s="637"/>
      <c r="F311" s="637"/>
      <c r="G311" s="637"/>
      <c r="H311" s="637"/>
      <c r="I311" s="637"/>
      <c r="J311" s="637"/>
      <c r="K311" s="637"/>
      <c r="L311" s="637"/>
      <c r="M311" s="637"/>
      <c r="N311" s="637"/>
      <c r="O311" s="637"/>
      <c r="P311" s="637"/>
      <c r="Q311" s="637"/>
      <c r="R311" s="637"/>
    </row>
    <row r="312" spans="1:18">
      <c r="A312" s="635"/>
      <c r="B312" s="637"/>
      <c r="C312" s="637"/>
      <c r="D312" s="637"/>
      <c r="E312" s="637"/>
      <c r="F312" s="637"/>
      <c r="G312" s="637"/>
      <c r="H312" s="637"/>
      <c r="I312" s="637"/>
      <c r="J312" s="637"/>
      <c r="K312" s="637"/>
      <c r="L312" s="637"/>
      <c r="M312" s="637"/>
      <c r="N312" s="637"/>
      <c r="O312" s="637"/>
      <c r="P312" s="637"/>
      <c r="Q312" s="637"/>
      <c r="R312" s="637"/>
    </row>
    <row r="313" spans="1:18">
      <c r="A313" s="635"/>
      <c r="B313" s="637"/>
      <c r="C313" s="637"/>
      <c r="D313" s="637"/>
      <c r="E313" s="637"/>
      <c r="F313" s="637"/>
      <c r="G313" s="637"/>
      <c r="H313" s="637"/>
      <c r="I313" s="637"/>
      <c r="J313" s="637"/>
      <c r="K313" s="637"/>
      <c r="L313" s="637"/>
      <c r="M313" s="637"/>
      <c r="N313" s="637"/>
      <c r="O313" s="637"/>
      <c r="P313" s="637"/>
      <c r="Q313" s="637"/>
      <c r="R313" s="637"/>
    </row>
    <row r="314" spans="1:18">
      <c r="A314" s="635"/>
      <c r="B314" s="637"/>
      <c r="C314" s="637"/>
      <c r="D314" s="637"/>
      <c r="E314" s="637"/>
      <c r="F314" s="637"/>
      <c r="G314" s="637"/>
      <c r="H314" s="637"/>
      <c r="I314" s="637"/>
      <c r="J314" s="637"/>
      <c r="K314" s="637"/>
      <c r="L314" s="637"/>
      <c r="M314" s="637"/>
      <c r="N314" s="637"/>
      <c r="O314" s="637"/>
      <c r="P314" s="637"/>
      <c r="Q314" s="637"/>
      <c r="R314" s="637"/>
    </row>
    <row r="315" spans="1:18">
      <c r="A315" s="635"/>
      <c r="B315" s="637"/>
      <c r="C315" s="637"/>
      <c r="D315" s="637"/>
      <c r="E315" s="637"/>
      <c r="F315" s="637"/>
      <c r="G315" s="637"/>
      <c r="H315" s="637"/>
      <c r="I315" s="637"/>
      <c r="J315" s="637"/>
      <c r="K315" s="637"/>
      <c r="L315" s="637"/>
      <c r="M315" s="637"/>
      <c r="N315" s="637"/>
      <c r="O315" s="637"/>
      <c r="P315" s="637"/>
      <c r="Q315" s="637"/>
      <c r="R315" s="637"/>
    </row>
    <row r="316" spans="1:18">
      <c r="A316" s="635"/>
      <c r="B316" s="637"/>
      <c r="C316" s="637"/>
      <c r="D316" s="637"/>
      <c r="E316" s="637"/>
      <c r="F316" s="637"/>
      <c r="G316" s="637"/>
      <c r="H316" s="637"/>
      <c r="I316" s="637"/>
      <c r="J316" s="637"/>
      <c r="K316" s="637"/>
      <c r="L316" s="637"/>
      <c r="M316" s="637"/>
      <c r="N316" s="637"/>
      <c r="O316" s="637"/>
      <c r="P316" s="637"/>
      <c r="Q316" s="637"/>
      <c r="R316" s="637"/>
    </row>
    <row r="317" spans="1:18">
      <c r="A317" s="635"/>
      <c r="B317" s="636"/>
      <c r="C317" s="636"/>
      <c r="D317" s="636"/>
      <c r="E317" s="636"/>
      <c r="F317" s="637"/>
      <c r="G317" s="637"/>
      <c r="H317" s="637"/>
      <c r="I317" s="637"/>
      <c r="J317" s="637"/>
      <c r="K317" s="637"/>
      <c r="L317" s="637"/>
      <c r="M317" s="637"/>
      <c r="N317" s="637"/>
      <c r="O317" s="637"/>
      <c r="P317" s="637"/>
      <c r="Q317" s="637"/>
      <c r="R317" s="637"/>
    </row>
    <row r="318" spans="1:18">
      <c r="A318" s="635"/>
      <c r="B318" s="637"/>
      <c r="C318" s="637"/>
      <c r="D318" s="637"/>
      <c r="E318" s="637"/>
      <c r="F318" s="637"/>
      <c r="G318" s="637"/>
      <c r="H318" s="637"/>
      <c r="I318" s="637"/>
      <c r="J318" s="637"/>
      <c r="K318" s="637"/>
      <c r="L318" s="637"/>
      <c r="M318" s="637"/>
      <c r="N318" s="637"/>
      <c r="O318" s="637"/>
      <c r="P318" s="637"/>
      <c r="Q318" s="637"/>
      <c r="R318" s="637"/>
    </row>
    <row r="319" spans="1:18">
      <c r="A319" s="635"/>
      <c r="B319" s="637"/>
      <c r="C319" s="637"/>
      <c r="D319" s="637"/>
      <c r="E319" s="637"/>
      <c r="F319" s="637"/>
      <c r="G319" s="637"/>
      <c r="H319" s="637"/>
      <c r="I319" s="637"/>
      <c r="J319" s="637"/>
      <c r="K319" s="637"/>
      <c r="L319" s="637"/>
      <c r="M319" s="637"/>
      <c r="N319" s="637"/>
      <c r="O319" s="637"/>
      <c r="P319" s="637"/>
      <c r="Q319" s="637"/>
      <c r="R319" s="637"/>
    </row>
    <row r="320" spans="1:18" ht="14.25" thickBot="1">
      <c r="A320" s="638"/>
      <c r="B320" s="639"/>
      <c r="C320" s="639"/>
      <c r="D320" s="639"/>
      <c r="E320" s="639"/>
      <c r="F320" s="639"/>
      <c r="G320" s="639"/>
      <c r="H320" s="639"/>
      <c r="I320" s="639"/>
      <c r="J320" s="639"/>
      <c r="K320" s="639"/>
      <c r="L320" s="639"/>
      <c r="M320" s="639"/>
      <c r="N320" s="639"/>
      <c r="O320" s="639"/>
      <c r="P320" s="639"/>
      <c r="Q320" s="639"/>
      <c r="R320" s="639"/>
    </row>
  </sheetData>
  <autoFilter ref="A2:Q202" xr:uid="{00000000-0001-0000-0100-000000000000}"/>
  <sortState xmlns:xlrd2="http://schemas.microsoft.com/office/spreadsheetml/2017/richdata2" ref="A3:R202">
    <sortCondition ref="A3:A202"/>
  </sortState>
  <phoneticPr fontId="4"/>
  <pageMargins left="0.70866141732283472" right="0.70866141732283472" top="0.74803149606299213" bottom="0.74803149606299213" header="0.31496062992125984" footer="0.31496062992125984"/>
  <pageSetup paperSize="12" orientation="portrait" r:id="rId1"/>
  <rowBreaks count="2" manualBreakCount="2">
    <brk id="67" max="4" man="1"/>
    <brk id="13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E119"/>
  <sheetViews>
    <sheetView zoomScale="80" zoomScaleNormal="80" workbookViewId="0">
      <pane xSplit="3" ySplit="2" topLeftCell="D3" activePane="bottomRight" state="frozen"/>
      <selection activeCell="J83" sqref="J83"/>
      <selection pane="topRight" activeCell="J83" sqref="J83"/>
      <selection pane="bottomLeft" activeCell="J83" sqref="J83"/>
      <selection pane="bottomRight" activeCell="D36" sqref="D36"/>
    </sheetView>
  </sheetViews>
  <sheetFormatPr defaultColWidth="9" defaultRowHeight="15"/>
  <cols>
    <col min="1" max="1" width="9" style="490"/>
    <col min="2" max="2" width="10.125" style="491" customWidth="1"/>
    <col min="3" max="3" width="5.75" style="490" customWidth="1"/>
    <col min="4" max="4" width="44.875" style="490" customWidth="1"/>
    <col min="5" max="5" width="10.25" style="490" customWidth="1"/>
    <col min="6" max="6" width="15.75" style="490" customWidth="1"/>
    <col min="7" max="7" width="3.25" style="497" customWidth="1"/>
    <col min="8" max="8" width="20.75" style="490" customWidth="1"/>
    <col min="9" max="9" width="3.875" style="490" customWidth="1"/>
    <col min="10" max="10" width="11.125" style="495" customWidth="1"/>
    <col min="11" max="11" width="11.125" style="558" customWidth="1"/>
    <col min="12" max="12" width="13.75" style="490" bestFit="1" customWidth="1"/>
    <col min="13" max="13" width="10.5" style="491" customWidth="1"/>
    <col min="14" max="14" width="9.875" style="495" bestFit="1" customWidth="1"/>
    <col min="15" max="15" width="9.875" style="558" customWidth="1"/>
    <col min="16" max="16" width="2.625" style="496" bestFit="1" customWidth="1"/>
    <col min="17" max="17" width="5.125" style="496" customWidth="1"/>
    <col min="18" max="18" width="18" style="490" customWidth="1"/>
    <col min="19" max="16384" width="9" style="490"/>
  </cols>
  <sheetData>
    <row r="1" spans="1:22" ht="29.25" customHeight="1">
      <c r="D1" s="492" t="s">
        <v>0</v>
      </c>
      <c r="E1" s="492"/>
      <c r="F1" s="493" t="s">
        <v>1057</v>
      </c>
      <c r="G1" s="494"/>
      <c r="H1" s="493" t="s">
        <v>1</v>
      </c>
      <c r="I1" s="493"/>
      <c r="J1" s="493" t="s">
        <v>2</v>
      </c>
      <c r="K1" s="493"/>
    </row>
    <row r="2" spans="1:22" ht="6.75" customHeight="1"/>
    <row r="3" spans="1:22" ht="18.75" customHeight="1">
      <c r="A3" s="491">
        <v>1</v>
      </c>
      <c r="B3" s="491" t="s">
        <v>1135</v>
      </c>
      <c r="D3" s="725" t="s">
        <v>1136</v>
      </c>
    </row>
    <row r="4" spans="1:22" ht="6.75" customHeight="1"/>
    <row r="5" spans="1:22" ht="37.5" customHeight="1">
      <c r="A5" s="491">
        <v>2</v>
      </c>
      <c r="B5" s="490" t="s">
        <v>3</v>
      </c>
      <c r="D5" s="726" t="s">
        <v>1028</v>
      </c>
      <c r="F5" s="490" t="s">
        <v>1058</v>
      </c>
      <c r="H5" s="498" t="s">
        <v>1188</v>
      </c>
      <c r="J5" s="499" t="s">
        <v>1186</v>
      </c>
      <c r="K5" s="559"/>
    </row>
    <row r="6" spans="1:22" ht="24" customHeight="1">
      <c r="A6" s="491"/>
      <c r="B6" s="490"/>
      <c r="D6" s="726" t="s">
        <v>1182</v>
      </c>
      <c r="F6" s="490" t="s">
        <v>1182</v>
      </c>
      <c r="H6" s="498" t="s">
        <v>1183</v>
      </c>
      <c r="J6" s="499" t="s">
        <v>1184</v>
      </c>
      <c r="K6" s="559"/>
    </row>
    <row r="7" spans="1:22" ht="21" customHeight="1">
      <c r="A7" s="491">
        <v>3</v>
      </c>
      <c r="B7" s="490" t="s">
        <v>4</v>
      </c>
      <c r="D7" s="725" t="s">
        <v>1059</v>
      </c>
      <c r="F7" s="490" t="s">
        <v>1059</v>
      </c>
      <c r="H7" s="490" t="s">
        <v>5</v>
      </c>
      <c r="J7" s="490" t="s">
        <v>6</v>
      </c>
      <c r="K7" s="491"/>
    </row>
    <row r="8" spans="1:22" ht="6.75" customHeight="1">
      <c r="A8" s="491"/>
      <c r="B8" s="490"/>
      <c r="J8" s="490"/>
      <c r="K8" s="491"/>
    </row>
    <row r="9" spans="1:22">
      <c r="A9" s="491">
        <v>4</v>
      </c>
      <c r="B9" s="490" t="s">
        <v>7</v>
      </c>
      <c r="D9" s="725" t="s">
        <v>474</v>
      </c>
      <c r="E9" s="500"/>
      <c r="F9" s="490" t="s">
        <v>9</v>
      </c>
      <c r="H9" s="490" t="s">
        <v>10</v>
      </c>
      <c r="J9" s="490" t="s">
        <v>11</v>
      </c>
      <c r="K9" s="491"/>
      <c r="S9" s="490" t="s">
        <v>1024</v>
      </c>
      <c r="T9" s="490" t="s">
        <v>1025</v>
      </c>
      <c r="U9" s="490" t="s">
        <v>1026</v>
      </c>
      <c r="V9" s="490" t="s">
        <v>1027</v>
      </c>
    </row>
    <row r="10" spans="1:22" ht="6.75" customHeight="1">
      <c r="A10" s="491"/>
      <c r="B10" s="490"/>
      <c r="J10" s="490"/>
      <c r="K10" s="491"/>
    </row>
    <row r="11" spans="1:22">
      <c r="A11" s="491">
        <v>5</v>
      </c>
      <c r="B11" s="490" t="s">
        <v>12</v>
      </c>
      <c r="D11" s="727" t="s">
        <v>1029</v>
      </c>
      <c r="E11" s="502"/>
      <c r="F11" s="501" t="s">
        <v>1030</v>
      </c>
      <c r="G11" s="503"/>
      <c r="H11" s="501" t="s">
        <v>1031</v>
      </c>
      <c r="I11" s="501"/>
      <c r="J11" s="501" t="s">
        <v>1032</v>
      </c>
      <c r="K11" s="503"/>
    </row>
    <row r="12" spans="1:22" ht="6.75" customHeight="1">
      <c r="A12" s="491"/>
      <c r="B12" s="490"/>
      <c r="J12" s="490"/>
      <c r="K12" s="491"/>
      <c r="L12" s="491"/>
      <c r="N12" s="491"/>
      <c r="O12" s="491"/>
    </row>
    <row r="13" spans="1:22">
      <c r="A13" s="491">
        <v>6</v>
      </c>
      <c r="B13" s="490" t="s">
        <v>13</v>
      </c>
      <c r="D13" s="725" t="s">
        <v>14</v>
      </c>
      <c r="F13" s="490" t="s">
        <v>14</v>
      </c>
      <c r="G13" s="490"/>
      <c r="H13" s="490" t="s">
        <v>15</v>
      </c>
      <c r="J13" s="490" t="s">
        <v>14</v>
      </c>
      <c r="K13" s="491"/>
      <c r="N13" s="490"/>
      <c r="O13" s="491"/>
    </row>
    <row r="14" spans="1:22">
      <c r="A14" s="491"/>
      <c r="B14" s="490"/>
      <c r="D14" s="725" t="s">
        <v>17</v>
      </c>
      <c r="F14" s="490" t="s">
        <v>17</v>
      </c>
      <c r="H14" s="490" t="s">
        <v>18</v>
      </c>
      <c r="J14" s="490" t="s">
        <v>16</v>
      </c>
      <c r="K14" s="491"/>
      <c r="N14" s="490"/>
      <c r="O14" s="491"/>
    </row>
    <row r="15" spans="1:22">
      <c r="A15" s="491"/>
      <c r="B15" s="490"/>
      <c r="D15" s="725" t="s">
        <v>19</v>
      </c>
      <c r="F15" s="490" t="s">
        <v>19</v>
      </c>
      <c r="H15" s="490" t="s">
        <v>1046</v>
      </c>
      <c r="J15" s="490" t="s">
        <v>478</v>
      </c>
      <c r="K15" s="491"/>
      <c r="N15" s="490"/>
      <c r="O15" s="491"/>
    </row>
    <row r="16" spans="1:22">
      <c r="A16" s="491"/>
      <c r="B16" s="490"/>
      <c r="D16" s="725" t="s">
        <v>20</v>
      </c>
      <c r="F16" s="490" t="s">
        <v>20</v>
      </c>
      <c r="J16" s="490" t="s">
        <v>479</v>
      </c>
      <c r="K16" s="491"/>
      <c r="N16" s="490"/>
      <c r="O16" s="491"/>
    </row>
    <row r="17" spans="1:15">
      <c r="A17" s="491"/>
      <c r="B17" s="490"/>
      <c r="D17" s="725" t="s">
        <v>21</v>
      </c>
      <c r="F17" s="490" t="s">
        <v>21</v>
      </c>
      <c r="J17" s="490" t="s">
        <v>480</v>
      </c>
      <c r="K17" s="491"/>
      <c r="N17" s="490"/>
      <c r="O17" s="491"/>
    </row>
    <row r="18" spans="1:15">
      <c r="A18" s="491"/>
      <c r="B18" s="490"/>
      <c r="D18" s="725" t="s">
        <v>22</v>
      </c>
      <c r="F18" s="490" t="s">
        <v>22</v>
      </c>
      <c r="J18" s="490" t="s">
        <v>481</v>
      </c>
      <c r="K18" s="491"/>
      <c r="N18" s="490"/>
      <c r="O18" s="491"/>
    </row>
    <row r="19" spans="1:15">
      <c r="A19" s="491"/>
      <c r="B19" s="490"/>
      <c r="D19" s="725" t="s">
        <v>24</v>
      </c>
      <c r="F19" s="490" t="s">
        <v>24</v>
      </c>
      <c r="J19" s="490" t="s">
        <v>482</v>
      </c>
      <c r="K19" s="491"/>
      <c r="N19" s="490"/>
      <c r="O19" s="491"/>
    </row>
    <row r="20" spans="1:15">
      <c r="A20" s="491"/>
      <c r="B20" s="490"/>
      <c r="D20" s="725" t="s">
        <v>25</v>
      </c>
      <c r="F20" s="490" t="s">
        <v>25</v>
      </c>
      <c r="J20" s="490" t="s">
        <v>23</v>
      </c>
      <c r="K20" s="491"/>
      <c r="N20" s="490"/>
      <c r="O20" s="491"/>
    </row>
    <row r="21" spans="1:15" ht="6.75" customHeight="1">
      <c r="A21" s="491"/>
      <c r="B21" s="490"/>
    </row>
    <row r="22" spans="1:15">
      <c r="A22" s="491">
        <v>7</v>
      </c>
      <c r="B22" s="490" t="s">
        <v>26</v>
      </c>
      <c r="C22" s="491">
        <v>1</v>
      </c>
      <c r="J22" s="504"/>
      <c r="K22" s="560"/>
    </row>
    <row r="23" spans="1:15">
      <c r="C23" s="491">
        <v>2</v>
      </c>
      <c r="J23" s="504"/>
      <c r="K23" s="560"/>
    </row>
    <row r="24" spans="1:15">
      <c r="C24" s="491">
        <v>3</v>
      </c>
      <c r="J24" s="504"/>
      <c r="K24" s="560"/>
    </row>
    <row r="25" spans="1:15">
      <c r="C25" s="491">
        <v>4</v>
      </c>
      <c r="J25" s="504"/>
      <c r="K25" s="560"/>
    </row>
    <row r="26" spans="1:15">
      <c r="C26" s="491">
        <v>5</v>
      </c>
      <c r="J26" s="505"/>
      <c r="K26" s="561"/>
    </row>
    <row r="27" spans="1:15">
      <c r="C27" s="491"/>
    </row>
    <row r="28" spans="1:15">
      <c r="C28" s="491"/>
    </row>
    <row r="29" spans="1:15" ht="21.4" customHeight="1">
      <c r="B29" s="491" t="s">
        <v>1034</v>
      </c>
      <c r="C29" s="491"/>
      <c r="D29" s="725" t="s">
        <v>1091</v>
      </c>
    </row>
    <row r="30" spans="1:15" ht="14.25" customHeight="1">
      <c r="A30" s="491">
        <v>8</v>
      </c>
      <c r="B30" s="491" t="s">
        <v>27</v>
      </c>
      <c r="C30" s="491"/>
      <c r="D30" s="725" t="s">
        <v>1176</v>
      </c>
    </row>
    <row r="31" spans="1:15" ht="14.25" customHeight="1">
      <c r="B31" s="491" t="s">
        <v>28</v>
      </c>
      <c r="C31" s="491"/>
      <c r="D31" s="725" t="s">
        <v>1101</v>
      </c>
    </row>
    <row r="32" spans="1:15" ht="14.25" customHeight="1">
      <c r="B32" s="491" t="s">
        <v>29</v>
      </c>
      <c r="C32" s="491"/>
      <c r="D32" s="725" t="s">
        <v>1033</v>
      </c>
    </row>
    <row r="33" spans="1:31" ht="14.25" customHeight="1">
      <c r="C33" s="491"/>
    </row>
    <row r="34" spans="1:31" ht="14.25" customHeight="1">
      <c r="A34" s="491">
        <v>9</v>
      </c>
      <c r="B34" s="491" t="s">
        <v>1087</v>
      </c>
      <c r="C34" s="491"/>
      <c r="D34" s="725" t="s">
        <v>1172</v>
      </c>
    </row>
    <row r="35" spans="1:31" ht="14.25" customHeight="1">
      <c r="B35" s="490"/>
      <c r="C35" s="491"/>
      <c r="D35" s="725" t="s">
        <v>1195</v>
      </c>
    </row>
    <row r="36" spans="1:31" ht="14.25" customHeight="1">
      <c r="C36" s="491"/>
      <c r="D36" s="725" t="s">
        <v>1194</v>
      </c>
    </row>
    <row r="37" spans="1:31" ht="14.25" customHeight="1">
      <c r="C37" s="491"/>
      <c r="D37" s="725" t="s">
        <v>1089</v>
      </c>
    </row>
    <row r="38" spans="1:31" ht="14.25" customHeight="1">
      <c r="C38" s="491"/>
    </row>
    <row r="39" spans="1:31" ht="14.25" customHeight="1">
      <c r="A39" s="491">
        <v>10</v>
      </c>
      <c r="B39" s="506" t="s">
        <v>30</v>
      </c>
      <c r="C39" s="491"/>
      <c r="D39" s="490" t="s">
        <v>32</v>
      </c>
      <c r="F39" s="490" t="s">
        <v>1060</v>
      </c>
      <c r="H39" s="490" t="s">
        <v>31</v>
      </c>
      <c r="J39" s="490" t="s">
        <v>32</v>
      </c>
      <c r="K39" s="491"/>
    </row>
    <row r="40" spans="1:31" ht="14.25" customHeight="1">
      <c r="B40" s="491" t="s">
        <v>33</v>
      </c>
      <c r="C40" s="491"/>
      <c r="D40" s="490" t="s">
        <v>483</v>
      </c>
      <c r="H40" s="490" t="s">
        <v>34</v>
      </c>
      <c r="J40" s="490" t="s">
        <v>35</v>
      </c>
      <c r="K40" s="491"/>
    </row>
    <row r="41" spans="1:31" ht="14.25" customHeight="1">
      <c r="C41" s="491"/>
      <c r="D41" s="505"/>
      <c r="J41" s="505" t="s">
        <v>36</v>
      </c>
      <c r="K41" s="561"/>
    </row>
    <row r="42" spans="1:31" ht="18.75" customHeight="1">
      <c r="G42" s="763" t="s">
        <v>37</v>
      </c>
      <c r="H42" s="764"/>
      <c r="J42" s="765" t="s">
        <v>38</v>
      </c>
      <c r="K42" s="759" t="s">
        <v>1055</v>
      </c>
      <c r="L42" s="765" t="s">
        <v>39</v>
      </c>
      <c r="M42" s="759" t="s">
        <v>1054</v>
      </c>
      <c r="N42" s="765" t="s">
        <v>40</v>
      </c>
      <c r="O42" s="759" t="s">
        <v>1056</v>
      </c>
      <c r="Q42" s="766"/>
      <c r="R42" s="761" t="s">
        <v>473</v>
      </c>
    </row>
    <row r="43" spans="1:31" ht="18.75" customHeight="1">
      <c r="B43" s="507"/>
      <c r="C43" s="507"/>
      <c r="D43" s="508" t="s">
        <v>41</v>
      </c>
      <c r="E43" s="509" t="s">
        <v>42</v>
      </c>
      <c r="F43" s="510" t="s">
        <v>470</v>
      </c>
      <c r="G43" s="511" t="s">
        <v>43</v>
      </c>
      <c r="H43" s="512" t="str">
        <f>D7&amp;"運営担当校"</f>
        <v>NHK杯運営担当校</v>
      </c>
      <c r="I43" s="513"/>
      <c r="J43" s="760"/>
      <c r="K43" s="760"/>
      <c r="L43" s="760"/>
      <c r="M43" s="760"/>
      <c r="N43" s="760"/>
      <c r="O43" s="760"/>
      <c r="Q43" s="767"/>
      <c r="R43" s="762"/>
      <c r="S43" s="490" t="s">
        <v>471</v>
      </c>
      <c r="T43" s="490" t="s">
        <v>999</v>
      </c>
      <c r="U43" s="490" t="s">
        <v>1000</v>
      </c>
      <c r="V43" s="490" t="s">
        <v>472</v>
      </c>
    </row>
    <row r="44" spans="1:31" ht="18.75" customHeight="1">
      <c r="A44" s="514" t="s">
        <v>44</v>
      </c>
      <c r="B44" s="515" t="s">
        <v>305</v>
      </c>
      <c r="C44" s="515">
        <v>1</v>
      </c>
      <c r="D44" s="516" t="s">
        <v>45</v>
      </c>
      <c r="E44" s="517" t="s">
        <v>46</v>
      </c>
      <c r="F44" s="518" t="s">
        <v>47</v>
      </c>
      <c r="G44" s="519" t="s">
        <v>9</v>
      </c>
      <c r="H44" s="520" t="str">
        <f>IF(G44="","",VLOOKUP(G44,$Y$44:$Z$46,2,0))</f>
        <v>NHK杯(6月)運営担当校です。</v>
      </c>
      <c r="I44" s="521"/>
      <c r="J44" s="522"/>
      <c r="K44" s="562"/>
      <c r="L44" s="728"/>
      <c r="M44" s="573"/>
      <c r="N44" s="729"/>
      <c r="O44" s="583"/>
      <c r="Q44" s="599" t="s">
        <v>305</v>
      </c>
      <c r="R44" s="552" t="str">
        <f>IF($D$9="n",S44,IF($D$9="k",T44,IF($D$9="s",V44,"")))</f>
        <v>26n_01sadowara</v>
      </c>
      <c r="S44" s="490" t="str">
        <f>$S$9&amp;F44</f>
        <v>26n_01sadowara</v>
      </c>
      <c r="T44" s="490" t="str">
        <f>$T$9&amp;F44</f>
        <v>26k1_01sadowara</v>
      </c>
      <c r="U44" s="490" t="str">
        <f>$U$9&amp;F44</f>
        <v>26k2_01sadowara</v>
      </c>
      <c r="V44" s="490" t="str">
        <f>$V$9&amp;F44</f>
        <v>26s_01sadowara</v>
      </c>
      <c r="Y44" s="490" t="s">
        <v>474</v>
      </c>
      <c r="Z44" s="490" t="s">
        <v>315</v>
      </c>
      <c r="AD44" s="490" t="str">
        <f>E44&amp;TEXT(B44,"00")</f>
        <v>佐土原01</v>
      </c>
      <c r="AE44" s="490" t="s">
        <v>655</v>
      </c>
    </row>
    <row r="45" spans="1:31" ht="18.75" customHeight="1">
      <c r="A45" s="523" t="s">
        <v>307</v>
      </c>
      <c r="B45" s="524" t="s">
        <v>308</v>
      </c>
      <c r="C45" s="524">
        <v>2</v>
      </c>
      <c r="D45" s="525" t="s">
        <v>48</v>
      </c>
      <c r="E45" s="526" t="s">
        <v>49</v>
      </c>
      <c r="F45" s="527" t="s">
        <v>50</v>
      </c>
      <c r="G45" s="528" t="s">
        <v>11</v>
      </c>
      <c r="H45" s="529" t="str">
        <f t="shared" ref="H45:H108" si="0">IF(G45="","",VLOOKUP(G45,$Y$44:$Z$46,2,0))</f>
        <v>新人大会(11月)運営担当校です。</v>
      </c>
      <c r="I45" s="530"/>
      <c r="J45" s="531" t="s">
        <v>51</v>
      </c>
      <c r="K45" s="563" t="s">
        <v>1062</v>
      </c>
      <c r="L45" s="550" t="s">
        <v>52</v>
      </c>
      <c r="M45" s="576"/>
      <c r="N45" s="730"/>
      <c r="O45" s="584"/>
      <c r="Q45" s="600" t="s">
        <v>308</v>
      </c>
      <c r="R45" s="552" t="str">
        <f t="shared" ref="R45:R108" si="1">IF($D$9="n",S45,IF($D$9="k",T45,IF($D$9="s",V45,"")))</f>
        <v>26n_02oomiya</v>
      </c>
      <c r="S45" s="490" t="str">
        <f t="shared" ref="S45:S108" si="2">$S$9&amp;F45</f>
        <v>26n_02oomiya</v>
      </c>
      <c r="T45" s="490" t="str">
        <f t="shared" ref="T45:T108" si="3">$T$9&amp;F45</f>
        <v>26k1_02oomiya</v>
      </c>
      <c r="U45" s="490" t="str">
        <f t="shared" ref="U45:U108" si="4">$U$9&amp;F45</f>
        <v>26k2_02oomiya</v>
      </c>
      <c r="V45" s="490" t="str">
        <f t="shared" ref="V45:V108" si="5">$V$9&amp;F45</f>
        <v>26s_02oomiya</v>
      </c>
      <c r="Y45" s="490" t="s">
        <v>475</v>
      </c>
      <c r="Z45" s="490" t="s">
        <v>306</v>
      </c>
      <c r="AD45" s="490" t="str">
        <f t="shared" ref="AD45:AD108" si="6">E45&amp;TEXT(B45,"00")</f>
        <v>宮崎大宮02</v>
      </c>
      <c r="AE45" s="490" t="s">
        <v>656</v>
      </c>
    </row>
    <row r="46" spans="1:31" ht="18.75" customHeight="1">
      <c r="A46" s="523"/>
      <c r="B46" s="524" t="s">
        <v>309</v>
      </c>
      <c r="C46" s="524">
        <v>3</v>
      </c>
      <c r="D46" s="525" t="s">
        <v>53</v>
      </c>
      <c r="E46" s="526" t="s">
        <v>54</v>
      </c>
      <c r="F46" s="527" t="s">
        <v>55</v>
      </c>
      <c r="G46" s="528"/>
      <c r="H46" s="529" t="str">
        <f t="shared" si="0"/>
        <v/>
      </c>
      <c r="I46" s="530"/>
      <c r="J46" s="531"/>
      <c r="K46" s="563"/>
      <c r="L46" s="550"/>
      <c r="M46" s="576"/>
      <c r="N46" s="730"/>
      <c r="O46" s="584"/>
      <c r="Q46" s="600" t="s">
        <v>309</v>
      </c>
      <c r="R46" s="552" t="str">
        <f t="shared" si="1"/>
        <v>26n_03kaiyo</v>
      </c>
      <c r="S46" s="490" t="str">
        <f t="shared" si="2"/>
        <v>26n_03kaiyo</v>
      </c>
      <c r="T46" s="490" t="str">
        <f t="shared" si="3"/>
        <v>26k1_03kaiyo</v>
      </c>
      <c r="U46" s="490" t="str">
        <f t="shared" si="4"/>
        <v>26k2_03kaiyo</v>
      </c>
      <c r="V46" s="490" t="str">
        <f t="shared" si="5"/>
        <v>26s_03kaiyo</v>
      </c>
      <c r="Y46" s="490" t="s">
        <v>8</v>
      </c>
      <c r="Z46" s="490" t="s">
        <v>452</v>
      </c>
      <c r="AD46" s="490" t="str">
        <f t="shared" si="6"/>
        <v>宮崎海洋03</v>
      </c>
      <c r="AE46" s="490" t="s">
        <v>657</v>
      </c>
    </row>
    <row r="47" spans="1:31" ht="18.75" customHeight="1">
      <c r="A47" s="523"/>
      <c r="B47" s="524" t="s">
        <v>310</v>
      </c>
      <c r="C47" s="524">
        <v>4</v>
      </c>
      <c r="D47" s="525" t="s">
        <v>56</v>
      </c>
      <c r="E47" s="526" t="s">
        <v>57</v>
      </c>
      <c r="F47" s="527" t="s">
        <v>58</v>
      </c>
      <c r="G47" s="528" t="s">
        <v>9</v>
      </c>
      <c r="H47" s="529" t="str">
        <f t="shared" si="0"/>
        <v>NHK杯(6月)運営担当校です。</v>
      </c>
      <c r="I47" s="530"/>
      <c r="J47" s="538" t="s">
        <v>59</v>
      </c>
      <c r="K47" s="574" t="s">
        <v>1062</v>
      </c>
      <c r="L47" s="589" t="s">
        <v>69</v>
      </c>
      <c r="M47" s="578"/>
      <c r="N47" s="730"/>
      <c r="O47" s="584"/>
      <c r="Q47" s="600" t="s">
        <v>310</v>
      </c>
      <c r="R47" s="552" t="str">
        <f t="shared" si="1"/>
        <v>26n_04miyakita</v>
      </c>
      <c r="S47" s="490" t="str">
        <f t="shared" si="2"/>
        <v>26n_04miyakita</v>
      </c>
      <c r="T47" s="490" t="str">
        <f t="shared" si="3"/>
        <v>26k1_04miyakita</v>
      </c>
      <c r="U47" s="490" t="str">
        <f t="shared" si="4"/>
        <v>26k2_04miyakita</v>
      </c>
      <c r="V47" s="490" t="str">
        <f t="shared" si="5"/>
        <v>26s_04miyakita</v>
      </c>
      <c r="AD47" s="490" t="str">
        <f t="shared" si="6"/>
        <v>宮崎北04</v>
      </c>
      <c r="AE47" s="490" t="s">
        <v>658</v>
      </c>
    </row>
    <row r="48" spans="1:31" ht="18.75" customHeight="1">
      <c r="A48" s="523"/>
      <c r="B48" s="524" t="s">
        <v>311</v>
      </c>
      <c r="C48" s="524">
        <v>5</v>
      </c>
      <c r="D48" s="525" t="s">
        <v>60</v>
      </c>
      <c r="E48" s="526" t="s">
        <v>312</v>
      </c>
      <c r="F48" s="527" t="s">
        <v>61</v>
      </c>
      <c r="G48" s="528" t="s">
        <v>9</v>
      </c>
      <c r="H48" s="529" t="str">
        <f t="shared" si="0"/>
        <v>NHK杯(6月)運営担当校です。</v>
      </c>
      <c r="I48" s="530"/>
      <c r="J48" s="531" t="s">
        <v>645</v>
      </c>
      <c r="K48" s="563"/>
      <c r="L48" s="551" t="s">
        <v>1070</v>
      </c>
      <c r="M48" s="732"/>
      <c r="N48" s="730"/>
      <c r="O48" s="584"/>
      <c r="Q48" s="600" t="s">
        <v>311</v>
      </c>
      <c r="R48" s="552" t="str">
        <f t="shared" si="1"/>
        <v>26n_05miyakogyo</v>
      </c>
      <c r="S48" s="490" t="str">
        <f t="shared" si="2"/>
        <v>26n_05miyakogyo</v>
      </c>
      <c r="T48" s="490" t="str">
        <f>$T$9&amp;F48</f>
        <v>26k1_05miyakogyo</v>
      </c>
      <c r="U48" s="490" t="str">
        <f t="shared" si="4"/>
        <v>26k2_05miyakogyo</v>
      </c>
      <c r="V48" s="490" t="str">
        <f t="shared" si="5"/>
        <v>26s_05miyakogyo</v>
      </c>
      <c r="AD48" s="490" t="str">
        <f t="shared" si="6"/>
        <v>宮崎工業05</v>
      </c>
      <c r="AE48" s="490" t="s">
        <v>659</v>
      </c>
    </row>
    <row r="49" spans="1:31" ht="18.75" customHeight="1">
      <c r="A49" s="523"/>
      <c r="B49" s="524" t="s">
        <v>313</v>
      </c>
      <c r="C49" s="524">
        <v>6</v>
      </c>
      <c r="D49" s="525" t="s">
        <v>62</v>
      </c>
      <c r="E49" s="526" t="s">
        <v>63</v>
      </c>
      <c r="F49" s="527" t="s">
        <v>64</v>
      </c>
      <c r="G49" s="528" t="s">
        <v>11</v>
      </c>
      <c r="H49" s="529" t="str">
        <f t="shared" si="0"/>
        <v>新人大会(11月)運営担当校です。</v>
      </c>
      <c r="I49" s="530"/>
      <c r="J49" s="531" t="s">
        <v>65</v>
      </c>
      <c r="K49" s="565" t="s">
        <v>1062</v>
      </c>
      <c r="L49" s="538"/>
      <c r="M49" s="578"/>
      <c r="N49" s="730"/>
      <c r="O49" s="584"/>
      <c r="Q49" s="600" t="s">
        <v>313</v>
      </c>
      <c r="R49" s="552" t="str">
        <f t="shared" si="1"/>
        <v>26n_06miyasho</v>
      </c>
      <c r="S49" s="490" t="str">
        <f t="shared" si="2"/>
        <v>26n_06miyasho</v>
      </c>
      <c r="T49" s="490" t="str">
        <f t="shared" si="3"/>
        <v>26k1_06miyasho</v>
      </c>
      <c r="U49" s="490" t="str">
        <f t="shared" si="4"/>
        <v>26k2_06miyasho</v>
      </c>
      <c r="V49" s="490" t="str">
        <f t="shared" si="5"/>
        <v>26s_06miyasho</v>
      </c>
      <c r="AD49" s="490" t="str">
        <f t="shared" si="6"/>
        <v>宮崎商業06</v>
      </c>
      <c r="AE49" s="490" t="s">
        <v>660</v>
      </c>
    </row>
    <row r="50" spans="1:31" ht="18.75" customHeight="1">
      <c r="A50" s="523"/>
      <c r="B50" s="524" t="s">
        <v>314</v>
      </c>
      <c r="C50" s="524">
        <v>7</v>
      </c>
      <c r="D50" s="525" t="s">
        <v>66</v>
      </c>
      <c r="E50" s="526" t="s">
        <v>67</v>
      </c>
      <c r="F50" s="527" t="s">
        <v>68</v>
      </c>
      <c r="G50" s="528" t="s">
        <v>11</v>
      </c>
      <c r="H50" s="529" t="str">
        <f t="shared" si="0"/>
        <v>新人大会(11月)運営担当校です。</v>
      </c>
      <c r="I50" s="530"/>
      <c r="J50" s="534" t="s">
        <v>438</v>
      </c>
      <c r="K50" s="566" t="s">
        <v>1062</v>
      </c>
      <c r="L50" s="557" t="s">
        <v>87</v>
      </c>
      <c r="M50" s="578"/>
      <c r="N50" s="730"/>
      <c r="O50" s="584"/>
      <c r="Q50" s="600" t="s">
        <v>314</v>
      </c>
      <c r="R50" s="552" t="str">
        <f t="shared" si="1"/>
        <v>26n_07miyanishi</v>
      </c>
      <c r="S50" s="490" t="str">
        <f t="shared" si="2"/>
        <v>26n_07miyanishi</v>
      </c>
      <c r="T50" s="490" t="str">
        <f t="shared" si="3"/>
        <v>26k1_07miyanishi</v>
      </c>
      <c r="U50" s="490" t="str">
        <f t="shared" si="4"/>
        <v>26k2_07miyanishi</v>
      </c>
      <c r="V50" s="490" t="str">
        <f t="shared" si="5"/>
        <v>26s_07miyanishi</v>
      </c>
      <c r="AD50" s="490" t="str">
        <f t="shared" si="6"/>
        <v>宮崎西07</v>
      </c>
      <c r="AE50" s="490" t="s">
        <v>661</v>
      </c>
    </row>
    <row r="51" spans="1:31" ht="18.75" customHeight="1">
      <c r="A51" s="523"/>
      <c r="B51" s="524" t="s">
        <v>316</v>
      </c>
      <c r="C51" s="524">
        <v>8</v>
      </c>
      <c r="D51" s="525" t="s">
        <v>70</v>
      </c>
      <c r="E51" s="526" t="s">
        <v>71</v>
      </c>
      <c r="F51" s="527" t="s">
        <v>72</v>
      </c>
      <c r="G51" s="528" t="s">
        <v>11</v>
      </c>
      <c r="H51" s="529" t="str">
        <f t="shared" si="0"/>
        <v>新人大会(11月)運営担当校です。</v>
      </c>
      <c r="I51" s="530"/>
      <c r="J51" s="531" t="s">
        <v>73</v>
      </c>
      <c r="K51" s="563"/>
      <c r="L51" s="550" t="s">
        <v>1074</v>
      </c>
      <c r="M51" s="576"/>
      <c r="N51" s="730"/>
      <c r="O51" s="584"/>
      <c r="Q51" s="600" t="s">
        <v>316</v>
      </c>
      <c r="R51" s="552" t="str">
        <f t="shared" si="1"/>
        <v>26n_08miyano</v>
      </c>
      <c r="S51" s="490" t="str">
        <f t="shared" si="2"/>
        <v>26n_08miyano</v>
      </c>
      <c r="T51" s="490" t="str">
        <f t="shared" si="3"/>
        <v>26k1_08miyano</v>
      </c>
      <c r="U51" s="490" t="str">
        <f t="shared" si="4"/>
        <v>26k2_08miyano</v>
      </c>
      <c r="V51" s="490" t="str">
        <f t="shared" si="5"/>
        <v>26s_08miyano</v>
      </c>
      <c r="AD51" s="490" t="str">
        <f t="shared" si="6"/>
        <v>宮崎農業08</v>
      </c>
      <c r="AE51" s="490" t="s">
        <v>662</v>
      </c>
    </row>
    <row r="52" spans="1:31" ht="18.75" customHeight="1">
      <c r="A52" s="523"/>
      <c r="B52" s="524" t="s">
        <v>317</v>
      </c>
      <c r="C52" s="524">
        <v>9</v>
      </c>
      <c r="D52" s="525" t="s">
        <v>74</v>
      </c>
      <c r="E52" s="526" t="s">
        <v>75</v>
      </c>
      <c r="F52" s="527" t="s">
        <v>76</v>
      </c>
      <c r="G52" s="528" t="s">
        <v>9</v>
      </c>
      <c r="H52" s="529" t="str">
        <f t="shared" si="0"/>
        <v>NHK杯(6月)運営担当校です。</v>
      </c>
      <c r="I52" s="530"/>
      <c r="J52" s="531" t="s">
        <v>77</v>
      </c>
      <c r="K52" s="563"/>
      <c r="L52" s="550" t="s">
        <v>439</v>
      </c>
      <c r="M52" s="576"/>
      <c r="N52" s="730"/>
      <c r="O52" s="584"/>
      <c r="Q52" s="600" t="s">
        <v>317</v>
      </c>
      <c r="R52" s="552" t="str">
        <f t="shared" si="1"/>
        <v>26n_09miyahigashi</v>
      </c>
      <c r="S52" s="490" t="str">
        <f t="shared" si="2"/>
        <v>26n_09miyahigashi</v>
      </c>
      <c r="T52" s="490" t="str">
        <f t="shared" si="3"/>
        <v>26k1_09miyahigashi</v>
      </c>
      <c r="U52" s="490" t="str">
        <f t="shared" si="4"/>
        <v>26k2_09miyahigashi</v>
      </c>
      <c r="V52" s="490" t="str">
        <f t="shared" si="5"/>
        <v>26s_09miyahigashi</v>
      </c>
      <c r="AD52" s="490" t="str">
        <f t="shared" si="6"/>
        <v>宮崎東09</v>
      </c>
      <c r="AE52" s="490" t="s">
        <v>663</v>
      </c>
    </row>
    <row r="53" spans="1:31" ht="18.75" customHeight="1">
      <c r="A53" s="523"/>
      <c r="B53" s="524" t="s">
        <v>318</v>
      </c>
      <c r="C53" s="524">
        <v>10</v>
      </c>
      <c r="D53" s="525" t="s">
        <v>78</v>
      </c>
      <c r="E53" s="526" t="s">
        <v>79</v>
      </c>
      <c r="F53" s="527" t="s">
        <v>80</v>
      </c>
      <c r="G53" s="528" t="s">
        <v>9</v>
      </c>
      <c r="H53" s="529" t="str">
        <f t="shared" si="0"/>
        <v>NHK杯(6月)運営担当校です。</v>
      </c>
      <c r="I53" s="530"/>
      <c r="J53" s="534" t="s">
        <v>1082</v>
      </c>
      <c r="K53" s="567"/>
      <c r="L53" s="551" t="s">
        <v>82</v>
      </c>
      <c r="M53" s="575"/>
      <c r="N53" s="730"/>
      <c r="O53" s="584"/>
      <c r="Q53" s="600" t="s">
        <v>318</v>
      </c>
      <c r="R53" s="552" t="str">
        <f t="shared" si="1"/>
        <v>26n_10miyaminami</v>
      </c>
      <c r="S53" s="490" t="str">
        <f t="shared" si="2"/>
        <v>26n_10miyaminami</v>
      </c>
      <c r="T53" s="490" t="str">
        <f t="shared" si="3"/>
        <v>26k1_10miyaminami</v>
      </c>
      <c r="U53" s="490" t="str">
        <f t="shared" si="4"/>
        <v>26k2_10miyaminami</v>
      </c>
      <c r="V53" s="490" t="str">
        <f t="shared" si="5"/>
        <v>26s_10miyaminami</v>
      </c>
      <c r="AD53" s="490" t="str">
        <f t="shared" si="6"/>
        <v>宮崎南10</v>
      </c>
      <c r="AE53" s="490" t="s">
        <v>664</v>
      </c>
    </row>
    <row r="54" spans="1:31" ht="18.75" customHeight="1">
      <c r="A54" s="523"/>
      <c r="B54" s="524" t="s">
        <v>319</v>
      </c>
      <c r="C54" s="524">
        <v>13</v>
      </c>
      <c r="D54" s="525" t="s">
        <v>83</v>
      </c>
      <c r="E54" s="526" t="s">
        <v>84</v>
      </c>
      <c r="F54" s="535" t="s">
        <v>320</v>
      </c>
      <c r="G54" s="528" t="s">
        <v>11</v>
      </c>
      <c r="H54" s="529" t="str">
        <f t="shared" si="0"/>
        <v>新人大会(11月)運営担当校です。</v>
      </c>
      <c r="I54" s="530"/>
      <c r="J54" s="531" t="s">
        <v>1068</v>
      </c>
      <c r="K54" s="563" t="s">
        <v>1062</v>
      </c>
      <c r="L54" s="550" t="s">
        <v>1069</v>
      </c>
      <c r="M54" s="576"/>
      <c r="N54" s="730"/>
      <c r="O54" s="584"/>
      <c r="Q54" s="600" t="s">
        <v>319</v>
      </c>
      <c r="R54" s="552" t="str">
        <f t="shared" si="1"/>
        <v>26n_13honjo</v>
      </c>
      <c r="S54" s="490" t="str">
        <f t="shared" si="2"/>
        <v>26n_13honjo</v>
      </c>
      <c r="T54" s="490" t="str">
        <f t="shared" si="3"/>
        <v>26k1_13honjo</v>
      </c>
      <c r="U54" s="490" t="str">
        <f t="shared" si="4"/>
        <v>26k2_13honjo</v>
      </c>
      <c r="V54" s="490" t="str">
        <f t="shared" si="5"/>
        <v>26s_13honjo</v>
      </c>
      <c r="AD54" s="490" t="str">
        <f t="shared" si="6"/>
        <v>本庄11</v>
      </c>
      <c r="AE54" s="490" t="s">
        <v>665</v>
      </c>
    </row>
    <row r="55" spans="1:31" ht="18.75" customHeight="1">
      <c r="A55" s="523"/>
      <c r="B55" s="524" t="s">
        <v>321</v>
      </c>
      <c r="C55" s="524">
        <v>14</v>
      </c>
      <c r="D55" s="525" t="s">
        <v>85</v>
      </c>
      <c r="E55" s="526" t="s">
        <v>86</v>
      </c>
      <c r="F55" s="535" t="s">
        <v>322</v>
      </c>
      <c r="G55" s="528" t="s">
        <v>9</v>
      </c>
      <c r="H55" s="529" t="str">
        <f t="shared" si="0"/>
        <v>NHK杯(6月)運営担当校です。</v>
      </c>
      <c r="I55" s="530"/>
      <c r="J55" s="533" t="s">
        <v>649</v>
      </c>
      <c r="K55" s="566"/>
      <c r="L55" s="557" t="s">
        <v>81</v>
      </c>
      <c r="M55" s="578" t="s">
        <v>1062</v>
      </c>
      <c r="N55" s="731"/>
      <c r="O55" s="584"/>
      <c r="Q55" s="600" t="s">
        <v>321</v>
      </c>
      <c r="R55" s="552" t="str">
        <f t="shared" si="1"/>
        <v>26n_14takanabe</v>
      </c>
      <c r="S55" s="490" t="str">
        <f t="shared" si="2"/>
        <v>26n_14takanabe</v>
      </c>
      <c r="T55" s="490" t="str">
        <f t="shared" si="3"/>
        <v>26k1_14takanabe</v>
      </c>
      <c r="U55" s="490" t="str">
        <f t="shared" si="4"/>
        <v>26k2_14takanabe</v>
      </c>
      <c r="V55" s="490" t="str">
        <f t="shared" si="5"/>
        <v>26s_14takanabe</v>
      </c>
      <c r="AD55" s="490" t="str">
        <f t="shared" si="6"/>
        <v>高鍋12</v>
      </c>
      <c r="AE55" s="490" t="s">
        <v>666</v>
      </c>
    </row>
    <row r="56" spans="1:31" ht="18.75" customHeight="1">
      <c r="A56" s="523"/>
      <c r="B56" s="524" t="s">
        <v>323</v>
      </c>
      <c r="C56" s="524">
        <v>15</v>
      </c>
      <c r="D56" s="525" t="s">
        <v>88</v>
      </c>
      <c r="E56" s="526" t="s">
        <v>89</v>
      </c>
      <c r="F56" s="535" t="s">
        <v>324</v>
      </c>
      <c r="G56" s="528" t="s">
        <v>9</v>
      </c>
      <c r="H56" s="529" t="str">
        <f t="shared" si="0"/>
        <v>NHK杯(6月)運営担当校です。</v>
      </c>
      <c r="I56" s="530"/>
      <c r="J56" s="531" t="s">
        <v>98</v>
      </c>
      <c r="K56" s="564" t="s">
        <v>1062</v>
      </c>
      <c r="L56" s="538"/>
      <c r="M56" s="578"/>
      <c r="N56" s="730"/>
      <c r="O56" s="584"/>
      <c r="Q56" s="600" t="s">
        <v>323</v>
      </c>
      <c r="R56" s="552" t="str">
        <f t="shared" si="1"/>
        <v>26n_15takano</v>
      </c>
      <c r="S56" s="490" t="str">
        <f t="shared" si="2"/>
        <v>26n_15takano</v>
      </c>
      <c r="T56" s="490" t="str">
        <f t="shared" si="3"/>
        <v>26k1_15takano</v>
      </c>
      <c r="U56" s="490" t="str">
        <f t="shared" si="4"/>
        <v>26k2_15takano</v>
      </c>
      <c r="V56" s="490" t="str">
        <f t="shared" si="5"/>
        <v>26s_15takano</v>
      </c>
      <c r="AD56" s="490" t="str">
        <f t="shared" si="6"/>
        <v>高鍋農業13</v>
      </c>
      <c r="AE56" s="490" t="s">
        <v>667</v>
      </c>
    </row>
    <row r="57" spans="1:31" ht="18.75" customHeight="1">
      <c r="A57" s="523"/>
      <c r="B57" s="524" t="s">
        <v>325</v>
      </c>
      <c r="C57" s="524">
        <v>16</v>
      </c>
      <c r="D57" s="525" t="s">
        <v>326</v>
      </c>
      <c r="E57" s="526" t="s">
        <v>327</v>
      </c>
      <c r="F57" s="535" t="s">
        <v>328</v>
      </c>
      <c r="G57" s="528"/>
      <c r="H57" s="529" t="str">
        <f t="shared" si="0"/>
        <v/>
      </c>
      <c r="I57" s="530"/>
      <c r="J57" s="531">
        <v>0</v>
      </c>
      <c r="K57" s="563"/>
      <c r="L57" s="550">
        <v>0</v>
      </c>
      <c r="M57" s="576"/>
      <c r="N57" s="730"/>
      <c r="O57" s="584"/>
      <c r="Q57" s="600" t="s">
        <v>325</v>
      </c>
      <c r="R57" s="552" t="str">
        <f t="shared" si="1"/>
        <v>26n_16tsuno</v>
      </c>
      <c r="S57" s="490" t="str">
        <f t="shared" si="2"/>
        <v>26n_16tsuno</v>
      </c>
      <c r="T57" s="490" t="str">
        <f t="shared" si="3"/>
        <v>26k1_16tsuno</v>
      </c>
      <c r="U57" s="490" t="str">
        <f t="shared" si="4"/>
        <v>26k2_16tsuno</v>
      </c>
      <c r="V57" s="490" t="str">
        <f t="shared" si="5"/>
        <v>26s_16tsuno</v>
      </c>
      <c r="AD57" s="490" t="str">
        <f t="shared" si="6"/>
        <v>都農14</v>
      </c>
      <c r="AE57" s="490" t="s">
        <v>668</v>
      </c>
    </row>
    <row r="58" spans="1:31" ht="18.75" customHeight="1">
      <c r="A58" s="536"/>
      <c r="B58" s="524" t="s">
        <v>329</v>
      </c>
      <c r="C58" s="524">
        <v>17</v>
      </c>
      <c r="D58" s="525" t="s">
        <v>90</v>
      </c>
      <c r="E58" s="526" t="s">
        <v>91</v>
      </c>
      <c r="F58" s="527" t="s">
        <v>330</v>
      </c>
      <c r="G58" s="528" t="s">
        <v>11</v>
      </c>
      <c r="H58" s="529" t="str">
        <f t="shared" si="0"/>
        <v>新人大会(11月)運営担当校です。</v>
      </c>
      <c r="I58" s="530"/>
      <c r="J58" s="533" t="s">
        <v>1083</v>
      </c>
      <c r="K58" s="564"/>
      <c r="L58" s="538" t="s">
        <v>92</v>
      </c>
      <c r="M58" s="733"/>
      <c r="N58" s="731"/>
      <c r="O58" s="590"/>
      <c r="Q58" s="600" t="s">
        <v>329</v>
      </c>
      <c r="R58" s="552" t="str">
        <f t="shared" si="1"/>
        <v>26n_17tsuma</v>
      </c>
      <c r="S58" s="490" t="str">
        <f t="shared" si="2"/>
        <v>26n_17tsuma</v>
      </c>
      <c r="T58" s="490" t="str">
        <f t="shared" si="3"/>
        <v>26k1_17tsuma</v>
      </c>
      <c r="U58" s="490" t="str">
        <f t="shared" si="4"/>
        <v>26k2_17tsuma</v>
      </c>
      <c r="V58" s="490" t="str">
        <f t="shared" si="5"/>
        <v>26s_17tsuma</v>
      </c>
      <c r="AD58" s="490" t="str">
        <f t="shared" si="6"/>
        <v>妻15</v>
      </c>
      <c r="AE58" s="490" t="s">
        <v>669</v>
      </c>
    </row>
    <row r="59" spans="1:31" ht="18.75" customHeight="1">
      <c r="A59" s="523" t="s">
        <v>93</v>
      </c>
      <c r="B59" s="524" t="s">
        <v>331</v>
      </c>
      <c r="C59" s="524">
        <v>21</v>
      </c>
      <c r="D59" s="525" t="s">
        <v>94</v>
      </c>
      <c r="E59" s="526" t="s">
        <v>95</v>
      </c>
      <c r="F59" s="527" t="s">
        <v>332</v>
      </c>
      <c r="G59" s="528"/>
      <c r="H59" s="529" t="str">
        <f t="shared" si="0"/>
        <v/>
      </c>
      <c r="I59" s="513"/>
      <c r="J59" s="531">
        <v>0</v>
      </c>
      <c r="K59" s="563"/>
      <c r="L59" s="557">
        <v>0</v>
      </c>
      <c r="M59" s="578"/>
      <c r="N59" s="730"/>
      <c r="O59" s="584"/>
      <c r="Q59" s="600" t="s">
        <v>331</v>
      </c>
      <c r="R59" s="552" t="str">
        <f t="shared" si="1"/>
        <v>26n_21takajo</v>
      </c>
      <c r="S59" s="490" t="str">
        <f t="shared" si="2"/>
        <v>26n_21takajo</v>
      </c>
      <c r="T59" s="490" t="str">
        <f t="shared" si="3"/>
        <v>26k1_21takajo</v>
      </c>
      <c r="U59" s="490" t="str">
        <f t="shared" si="4"/>
        <v>26k2_21takajo</v>
      </c>
      <c r="V59" s="490" t="str">
        <f t="shared" si="5"/>
        <v>26s_21takajo</v>
      </c>
      <c r="AD59" s="490" t="str">
        <f t="shared" si="6"/>
        <v>高城21</v>
      </c>
      <c r="AE59" s="490" t="s">
        <v>670</v>
      </c>
    </row>
    <row r="60" spans="1:31" ht="18.75" customHeight="1">
      <c r="A60" s="536" t="s">
        <v>333</v>
      </c>
      <c r="B60" s="524" t="s">
        <v>334</v>
      </c>
      <c r="C60" s="524">
        <v>22</v>
      </c>
      <c r="D60" s="525" t="s">
        <v>96</v>
      </c>
      <c r="E60" s="526" t="s">
        <v>97</v>
      </c>
      <c r="F60" s="527" t="s">
        <v>335</v>
      </c>
      <c r="G60" s="528" t="s">
        <v>11</v>
      </c>
      <c r="H60" s="529" t="str">
        <f t="shared" si="0"/>
        <v>新人大会(11月)運営担当校です。</v>
      </c>
      <c r="I60" s="513"/>
      <c r="J60" s="531" t="s">
        <v>1080</v>
      </c>
      <c r="K60" s="565"/>
      <c r="L60" s="533" t="s">
        <v>1081</v>
      </c>
      <c r="M60" s="577"/>
      <c r="N60" s="551"/>
      <c r="O60" s="584"/>
      <c r="Q60" s="600" t="s">
        <v>334</v>
      </c>
      <c r="R60" s="552" t="str">
        <f t="shared" si="1"/>
        <v>26n_22izumigaoka</v>
      </c>
      <c r="S60" s="490" t="str">
        <f t="shared" si="2"/>
        <v>26n_22izumigaoka</v>
      </c>
      <c r="T60" s="490" t="str">
        <f t="shared" si="3"/>
        <v>26k1_22izumigaoka</v>
      </c>
      <c r="U60" s="490" t="str">
        <f t="shared" si="4"/>
        <v>26k2_22izumigaoka</v>
      </c>
      <c r="V60" s="490" t="str">
        <f t="shared" si="5"/>
        <v>26s_22izumigaoka</v>
      </c>
      <c r="AD60" s="490" t="str">
        <f t="shared" si="6"/>
        <v>都城泉ヶ丘22</v>
      </c>
      <c r="AE60" s="490" t="s">
        <v>671</v>
      </c>
    </row>
    <row r="61" spans="1:31" ht="18.75" customHeight="1">
      <c r="A61" s="536"/>
      <c r="B61" s="524" t="s">
        <v>336</v>
      </c>
      <c r="C61" s="524">
        <v>23</v>
      </c>
      <c r="D61" s="525" t="s">
        <v>99</v>
      </c>
      <c r="E61" s="526" t="s">
        <v>100</v>
      </c>
      <c r="F61" s="527" t="s">
        <v>337</v>
      </c>
      <c r="G61" s="528" t="s">
        <v>11</v>
      </c>
      <c r="H61" s="529" t="str">
        <f t="shared" si="0"/>
        <v>新人大会(11月)運営担当校です。</v>
      </c>
      <c r="I61" s="513"/>
      <c r="J61" s="531" t="s">
        <v>101</v>
      </c>
      <c r="K61" s="563"/>
      <c r="L61" s="534"/>
      <c r="M61" s="578"/>
      <c r="N61" s="551"/>
      <c r="O61" s="584"/>
      <c r="Q61" s="600" t="s">
        <v>336</v>
      </c>
      <c r="R61" s="552" t="str">
        <f t="shared" si="1"/>
        <v>26n_23tonishi</v>
      </c>
      <c r="S61" s="490" t="str">
        <f t="shared" si="2"/>
        <v>26n_23tonishi</v>
      </c>
      <c r="T61" s="490" t="str">
        <f t="shared" si="3"/>
        <v>26k1_23tonishi</v>
      </c>
      <c r="U61" s="490" t="str">
        <f t="shared" si="4"/>
        <v>26k2_23tonishi</v>
      </c>
      <c r="V61" s="490" t="str">
        <f t="shared" si="5"/>
        <v>26s_23tonishi</v>
      </c>
      <c r="AD61" s="490" t="str">
        <f t="shared" si="6"/>
        <v>都城西23</v>
      </c>
      <c r="AE61" s="490" t="s">
        <v>672</v>
      </c>
    </row>
    <row r="62" spans="1:31" ht="18.75" customHeight="1">
      <c r="A62" s="536"/>
      <c r="B62" s="524" t="s">
        <v>338</v>
      </c>
      <c r="C62" s="524">
        <v>24</v>
      </c>
      <c r="D62" s="525" t="s">
        <v>102</v>
      </c>
      <c r="E62" s="526" t="s">
        <v>103</v>
      </c>
      <c r="F62" s="527" t="s">
        <v>339</v>
      </c>
      <c r="G62" s="528" t="s">
        <v>11</v>
      </c>
      <c r="H62" s="529" t="str">
        <f t="shared" si="0"/>
        <v>新人大会(11月)運営担当校です。</v>
      </c>
      <c r="I62" s="513"/>
      <c r="J62" s="533" t="s">
        <v>440</v>
      </c>
      <c r="K62" s="566"/>
      <c r="L62" s="534" t="s">
        <v>650</v>
      </c>
      <c r="M62" s="578"/>
      <c r="N62" s="531"/>
      <c r="O62" s="584"/>
      <c r="Q62" s="600" t="s">
        <v>338</v>
      </c>
      <c r="R62" s="552" t="str">
        <f t="shared" si="1"/>
        <v>26n_24toko</v>
      </c>
      <c r="S62" s="490" t="str">
        <f t="shared" si="2"/>
        <v>26n_24toko</v>
      </c>
      <c r="T62" s="490" t="str">
        <f t="shared" si="3"/>
        <v>26k1_24toko</v>
      </c>
      <c r="U62" s="490" t="str">
        <f t="shared" si="4"/>
        <v>26k2_24toko</v>
      </c>
      <c r="V62" s="490" t="str">
        <f t="shared" si="5"/>
        <v>26s_24toko</v>
      </c>
      <c r="AD62" s="490" t="str">
        <f t="shared" si="6"/>
        <v>都城工業24</v>
      </c>
      <c r="AE62" s="490" t="s">
        <v>673</v>
      </c>
    </row>
    <row r="63" spans="1:31" ht="18.75" customHeight="1">
      <c r="A63" s="536"/>
      <c r="B63" s="524" t="s">
        <v>340</v>
      </c>
      <c r="C63" s="524">
        <v>25</v>
      </c>
      <c r="D63" s="525" t="s">
        <v>104</v>
      </c>
      <c r="E63" s="526" t="s">
        <v>105</v>
      </c>
      <c r="F63" s="527" t="s">
        <v>341</v>
      </c>
      <c r="G63" s="528" t="s">
        <v>11</v>
      </c>
      <c r="H63" s="529" t="str">
        <f t="shared" si="0"/>
        <v>新人大会(11月)運営担当校です。</v>
      </c>
      <c r="I63" s="513"/>
      <c r="J63" s="531" t="s">
        <v>644</v>
      </c>
      <c r="K63" s="563"/>
      <c r="L63" s="534" t="s">
        <v>643</v>
      </c>
      <c r="M63" s="578"/>
      <c r="N63" s="531"/>
      <c r="O63" s="584"/>
      <c r="Q63" s="600" t="s">
        <v>340</v>
      </c>
      <c r="R63" s="552" t="str">
        <f t="shared" si="1"/>
        <v>26n_25tosho</v>
      </c>
      <c r="S63" s="490" t="str">
        <f t="shared" si="2"/>
        <v>26n_25tosho</v>
      </c>
      <c r="T63" s="490" t="str">
        <f t="shared" si="3"/>
        <v>26k1_25tosho</v>
      </c>
      <c r="U63" s="490" t="str">
        <f t="shared" si="4"/>
        <v>26k2_25tosho</v>
      </c>
      <c r="V63" s="490" t="str">
        <f t="shared" si="5"/>
        <v>26s_25tosho</v>
      </c>
      <c r="AD63" s="490" t="str">
        <f t="shared" si="6"/>
        <v>都城商業25</v>
      </c>
      <c r="AE63" s="490" t="s">
        <v>674</v>
      </c>
    </row>
    <row r="64" spans="1:31" ht="18.75" customHeight="1">
      <c r="A64" s="536"/>
      <c r="B64" s="524" t="s">
        <v>342</v>
      </c>
      <c r="C64" s="524">
        <v>26</v>
      </c>
      <c r="D64" s="525" t="s">
        <v>106</v>
      </c>
      <c r="E64" s="526" t="s">
        <v>107</v>
      </c>
      <c r="F64" s="535" t="s">
        <v>343</v>
      </c>
      <c r="G64" s="528" t="s">
        <v>9</v>
      </c>
      <c r="H64" s="529" t="str">
        <f t="shared" si="0"/>
        <v>NHK杯(6月)運営担当校です。</v>
      </c>
      <c r="I64" s="513"/>
      <c r="J64" s="531" t="s">
        <v>1086</v>
      </c>
      <c r="K64" s="563"/>
      <c r="L64" s="531"/>
      <c r="M64" s="575"/>
      <c r="N64" s="531"/>
      <c r="O64" s="584"/>
      <c r="Q64" s="600" t="s">
        <v>342</v>
      </c>
      <c r="R64" s="552" t="str">
        <f t="shared" si="1"/>
        <v>26n_26tono</v>
      </c>
      <c r="S64" s="490" t="str">
        <f t="shared" si="2"/>
        <v>26n_26tono</v>
      </c>
      <c r="T64" s="490" t="str">
        <f t="shared" si="3"/>
        <v>26k1_26tono</v>
      </c>
      <c r="U64" s="490" t="str">
        <f t="shared" si="4"/>
        <v>26k2_26tono</v>
      </c>
      <c r="V64" s="490" t="str">
        <f t="shared" si="5"/>
        <v>26s_26tono</v>
      </c>
      <c r="AD64" s="490" t="str">
        <f t="shared" si="6"/>
        <v>都城農業26</v>
      </c>
      <c r="AE64" s="490" t="s">
        <v>675</v>
      </c>
    </row>
    <row r="65" spans="1:31" ht="18.75" customHeight="1">
      <c r="A65" s="536"/>
      <c r="B65" s="524" t="s">
        <v>344</v>
      </c>
      <c r="C65" s="524">
        <v>27</v>
      </c>
      <c r="D65" s="525" t="s">
        <v>108</v>
      </c>
      <c r="E65" s="526" t="s">
        <v>109</v>
      </c>
      <c r="F65" s="535" t="s">
        <v>345</v>
      </c>
      <c r="G65" s="528" t="s">
        <v>11</v>
      </c>
      <c r="H65" s="529" t="str">
        <f t="shared" si="0"/>
        <v>新人大会(11月)運営担当校です。</v>
      </c>
      <c r="I65" s="530"/>
      <c r="J65" s="531" t="s">
        <v>441</v>
      </c>
      <c r="K65" s="568"/>
      <c r="L65" s="537" t="s">
        <v>1084</v>
      </c>
      <c r="M65" s="579"/>
      <c r="N65" s="531"/>
      <c r="O65" s="584"/>
      <c r="Q65" s="600" t="s">
        <v>344</v>
      </c>
      <c r="R65" s="552" t="str">
        <f t="shared" si="1"/>
        <v>26n_27kobayashi</v>
      </c>
      <c r="S65" s="490" t="str">
        <f t="shared" si="2"/>
        <v>26n_27kobayashi</v>
      </c>
      <c r="T65" s="490" t="str">
        <f t="shared" si="3"/>
        <v>26k1_27kobayashi</v>
      </c>
      <c r="U65" s="490" t="str">
        <f t="shared" si="4"/>
        <v>26k2_27kobayashi</v>
      </c>
      <c r="V65" s="490" t="str">
        <f t="shared" si="5"/>
        <v>26s_27kobayashi</v>
      </c>
      <c r="AD65" s="490" t="str">
        <f t="shared" si="6"/>
        <v>小林27</v>
      </c>
      <c r="AE65" s="490" t="s">
        <v>676</v>
      </c>
    </row>
    <row r="66" spans="1:31" ht="18.75" customHeight="1">
      <c r="A66" s="536"/>
      <c r="B66" s="524" t="s">
        <v>346</v>
      </c>
      <c r="C66" s="524">
        <v>28</v>
      </c>
      <c r="D66" s="525" t="s">
        <v>110</v>
      </c>
      <c r="E66" s="526" t="s">
        <v>111</v>
      </c>
      <c r="F66" s="535" t="s">
        <v>347</v>
      </c>
      <c r="G66" s="528" t="s">
        <v>11</v>
      </c>
      <c r="H66" s="529" t="str">
        <f t="shared" si="0"/>
        <v>新人大会(11月)運営担当校です。</v>
      </c>
      <c r="I66" s="530"/>
      <c r="J66" s="531" t="s">
        <v>112</v>
      </c>
      <c r="K66" s="568"/>
      <c r="L66" s="537" t="s">
        <v>646</v>
      </c>
      <c r="M66" s="579"/>
      <c r="N66" s="531" t="s">
        <v>113</v>
      </c>
      <c r="O66" s="584"/>
      <c r="Q66" s="600" t="s">
        <v>346</v>
      </c>
      <c r="R66" s="552" t="str">
        <f t="shared" si="1"/>
        <v>26n_28syuho</v>
      </c>
      <c r="S66" s="490" t="str">
        <f t="shared" si="2"/>
        <v>26n_28syuho</v>
      </c>
      <c r="T66" s="490" t="str">
        <f t="shared" si="3"/>
        <v>26k1_28syuho</v>
      </c>
      <c r="U66" s="490" t="str">
        <f t="shared" si="4"/>
        <v>26k2_28syuho</v>
      </c>
      <c r="V66" s="490" t="str">
        <f t="shared" si="5"/>
        <v>26s_28syuho</v>
      </c>
      <c r="AD66" s="490" t="str">
        <f t="shared" si="6"/>
        <v>小林秀峰28</v>
      </c>
      <c r="AE66" s="490" t="s">
        <v>677</v>
      </c>
    </row>
    <row r="67" spans="1:31" ht="18.75" customHeight="1" collapsed="1">
      <c r="A67" s="536"/>
      <c r="B67" s="524" t="s">
        <v>348</v>
      </c>
      <c r="C67" s="524">
        <v>29</v>
      </c>
      <c r="D67" s="525" t="s">
        <v>114</v>
      </c>
      <c r="E67" s="526" t="s">
        <v>115</v>
      </c>
      <c r="F67" s="527" t="s">
        <v>349</v>
      </c>
      <c r="G67" s="528"/>
      <c r="H67" s="529" t="str">
        <f t="shared" si="0"/>
        <v/>
      </c>
      <c r="I67" s="513"/>
      <c r="J67" s="531"/>
      <c r="K67" s="563"/>
      <c r="L67" s="534"/>
      <c r="M67" s="578"/>
      <c r="N67" s="531"/>
      <c r="O67" s="584"/>
      <c r="Q67" s="600" t="s">
        <v>348</v>
      </c>
      <c r="R67" s="552" t="str">
        <f t="shared" si="1"/>
        <v>26n_29iino</v>
      </c>
      <c r="S67" s="490" t="str">
        <f t="shared" si="2"/>
        <v>26n_29iino</v>
      </c>
      <c r="T67" s="490" t="str">
        <f t="shared" si="3"/>
        <v>26k1_29iino</v>
      </c>
      <c r="U67" s="490" t="str">
        <f t="shared" si="4"/>
        <v>26k2_29iino</v>
      </c>
      <c r="V67" s="490" t="str">
        <f t="shared" si="5"/>
        <v>26s_29iino</v>
      </c>
      <c r="AD67" s="490" t="str">
        <f t="shared" si="6"/>
        <v>飯野29</v>
      </c>
      <c r="AE67" s="490" t="s">
        <v>678</v>
      </c>
    </row>
    <row r="68" spans="1:31" ht="18.75" customHeight="1">
      <c r="A68" s="523" t="s">
        <v>116</v>
      </c>
      <c r="B68" s="524" t="s">
        <v>350</v>
      </c>
      <c r="C68" s="524">
        <v>41</v>
      </c>
      <c r="D68" s="525" t="s">
        <v>117</v>
      </c>
      <c r="E68" s="526" t="s">
        <v>118</v>
      </c>
      <c r="F68" s="527" t="s">
        <v>351</v>
      </c>
      <c r="G68" s="528" t="s">
        <v>10</v>
      </c>
      <c r="H68" s="529" t="str">
        <f t="shared" si="0"/>
        <v>高総文祭(9月)運営担当校です。</v>
      </c>
      <c r="I68" s="513"/>
      <c r="J68" s="531" t="s">
        <v>119</v>
      </c>
      <c r="K68" s="563"/>
      <c r="L68" s="534" t="s">
        <v>120</v>
      </c>
      <c r="M68" s="578"/>
      <c r="N68" s="531"/>
      <c r="O68" s="584"/>
      <c r="Q68" s="600" t="s">
        <v>350</v>
      </c>
      <c r="R68" s="552" t="str">
        <f t="shared" si="1"/>
        <v>26n_41nobetaka</v>
      </c>
      <c r="S68" s="490" t="str">
        <f t="shared" si="2"/>
        <v>26n_41nobetaka</v>
      </c>
      <c r="T68" s="490" t="str">
        <f t="shared" si="3"/>
        <v>26k1_41nobetaka</v>
      </c>
      <c r="U68" s="490" t="str">
        <f t="shared" si="4"/>
        <v>26k2_41nobetaka</v>
      </c>
      <c r="V68" s="490" t="str">
        <f t="shared" si="5"/>
        <v>26s_41nobetaka</v>
      </c>
      <c r="AD68" s="490" t="str">
        <f t="shared" si="6"/>
        <v>延岡41</v>
      </c>
      <c r="AE68" s="490" t="s">
        <v>679</v>
      </c>
    </row>
    <row r="69" spans="1:31" ht="18.75" customHeight="1">
      <c r="A69" s="536" t="s">
        <v>352</v>
      </c>
      <c r="B69" s="524" t="s">
        <v>353</v>
      </c>
      <c r="C69" s="524">
        <v>42</v>
      </c>
      <c r="D69" s="525" t="s">
        <v>121</v>
      </c>
      <c r="E69" s="526" t="s">
        <v>122</v>
      </c>
      <c r="F69" s="527" t="s">
        <v>354</v>
      </c>
      <c r="G69" s="528" t="s">
        <v>10</v>
      </c>
      <c r="H69" s="529" t="str">
        <f t="shared" si="0"/>
        <v>高総文祭(9月)運営担当校です。</v>
      </c>
      <c r="I69" s="513"/>
      <c r="J69" s="531" t="s">
        <v>442</v>
      </c>
      <c r="K69" s="563"/>
      <c r="L69" s="534"/>
      <c r="M69" s="578"/>
      <c r="N69" s="531"/>
      <c r="O69" s="584"/>
      <c r="Q69" s="600" t="s">
        <v>353</v>
      </c>
      <c r="R69" s="552" t="str">
        <f t="shared" si="1"/>
        <v>26n_42nobeko</v>
      </c>
      <c r="S69" s="490" t="str">
        <f t="shared" si="2"/>
        <v>26n_42nobeko</v>
      </c>
      <c r="T69" s="490" t="str">
        <f t="shared" si="3"/>
        <v>26k1_42nobeko</v>
      </c>
      <c r="U69" s="490" t="str">
        <f t="shared" si="4"/>
        <v>26k2_42nobeko</v>
      </c>
      <c r="V69" s="490" t="str">
        <f t="shared" si="5"/>
        <v>26s_42nobeko</v>
      </c>
      <c r="AD69" s="490" t="str">
        <f t="shared" si="6"/>
        <v>延岡工業42</v>
      </c>
      <c r="AE69" s="490" t="s">
        <v>680</v>
      </c>
    </row>
    <row r="70" spans="1:31" ht="18.75" customHeight="1">
      <c r="A70" s="536"/>
      <c r="B70" s="524" t="s">
        <v>355</v>
      </c>
      <c r="C70" s="524">
        <v>43</v>
      </c>
      <c r="D70" s="525" t="s">
        <v>123</v>
      </c>
      <c r="E70" s="526" t="s">
        <v>124</v>
      </c>
      <c r="F70" s="527" t="s">
        <v>356</v>
      </c>
      <c r="G70" s="528" t="s">
        <v>10</v>
      </c>
      <c r="H70" s="529" t="str">
        <f t="shared" si="0"/>
        <v>高総文祭(9月)運営担当校です。</v>
      </c>
      <c r="I70" s="513"/>
      <c r="J70" s="531" t="s">
        <v>126</v>
      </c>
      <c r="K70" s="563"/>
      <c r="L70" s="534" t="s">
        <v>125</v>
      </c>
      <c r="M70" s="578"/>
      <c r="N70" s="531"/>
      <c r="O70" s="584"/>
      <c r="Q70" s="600" t="s">
        <v>355</v>
      </c>
      <c r="R70" s="552" t="str">
        <f t="shared" si="1"/>
        <v>26n_43nobesho</v>
      </c>
      <c r="S70" s="490" t="str">
        <f t="shared" si="2"/>
        <v>26n_43nobesho</v>
      </c>
      <c r="T70" s="490" t="str">
        <f t="shared" si="3"/>
        <v>26k1_43nobesho</v>
      </c>
      <c r="U70" s="490" t="str">
        <f t="shared" si="4"/>
        <v>26k2_43nobesho</v>
      </c>
      <c r="V70" s="490" t="str">
        <f t="shared" si="5"/>
        <v>26s_43nobesho</v>
      </c>
      <c r="AD70" s="490" t="str">
        <f t="shared" si="6"/>
        <v>延岡商業43</v>
      </c>
      <c r="AE70" s="490" t="s">
        <v>681</v>
      </c>
    </row>
    <row r="71" spans="1:31" ht="18.75" customHeight="1">
      <c r="A71" s="536"/>
      <c r="B71" s="524" t="s">
        <v>357</v>
      </c>
      <c r="C71" s="524">
        <v>44</v>
      </c>
      <c r="D71" s="525" t="s">
        <v>127</v>
      </c>
      <c r="E71" s="526" t="s">
        <v>128</v>
      </c>
      <c r="F71" s="535" t="s">
        <v>358</v>
      </c>
      <c r="G71" s="528" t="s">
        <v>10</v>
      </c>
      <c r="H71" s="529" t="str">
        <f t="shared" si="0"/>
        <v>高総文祭(9月)運営担当校です。</v>
      </c>
      <c r="I71" s="513"/>
      <c r="J71" s="531" t="s">
        <v>1077</v>
      </c>
      <c r="K71" s="563"/>
      <c r="L71" s="534" t="s">
        <v>1078</v>
      </c>
      <c r="M71" s="578"/>
      <c r="N71" s="531"/>
      <c r="O71" s="584"/>
      <c r="Q71" s="600" t="s">
        <v>357</v>
      </c>
      <c r="R71" s="552" t="str">
        <f t="shared" si="1"/>
        <v>26n_44seiun</v>
      </c>
      <c r="S71" s="490" t="str">
        <f t="shared" si="2"/>
        <v>26n_44seiun</v>
      </c>
      <c r="T71" s="490" t="str">
        <f t="shared" si="3"/>
        <v>26k1_44seiun</v>
      </c>
      <c r="U71" s="490" t="str">
        <f t="shared" si="4"/>
        <v>26k2_44seiun</v>
      </c>
      <c r="V71" s="490" t="str">
        <f t="shared" si="5"/>
        <v>26s_44seiun</v>
      </c>
      <c r="AD71" s="490" t="str">
        <f t="shared" si="6"/>
        <v>延岡星雲44</v>
      </c>
      <c r="AE71" s="490" t="s">
        <v>682</v>
      </c>
    </row>
    <row r="72" spans="1:31" ht="18.75" customHeight="1">
      <c r="A72" s="536"/>
      <c r="B72" s="524" t="s">
        <v>359</v>
      </c>
      <c r="C72" s="524">
        <v>45</v>
      </c>
      <c r="D72" s="525" t="s">
        <v>130</v>
      </c>
      <c r="E72" s="526" t="s">
        <v>131</v>
      </c>
      <c r="F72" s="535" t="s">
        <v>360</v>
      </c>
      <c r="G72" s="528"/>
      <c r="H72" s="529" t="str">
        <f t="shared" si="0"/>
        <v/>
      </c>
      <c r="I72" s="513"/>
      <c r="J72" s="531"/>
      <c r="K72" s="563"/>
      <c r="L72" s="534"/>
      <c r="M72" s="578"/>
      <c r="N72" s="531"/>
      <c r="O72" s="584"/>
      <c r="Q72" s="600" t="s">
        <v>359</v>
      </c>
      <c r="R72" s="552" t="str">
        <f t="shared" si="1"/>
        <v>26n_45seiho</v>
      </c>
      <c r="S72" s="490" t="str">
        <f t="shared" si="2"/>
        <v>26n_45seiho</v>
      </c>
      <c r="T72" s="490" t="str">
        <f t="shared" si="3"/>
        <v>26k1_45seiho</v>
      </c>
      <c r="U72" s="490" t="str">
        <f t="shared" si="4"/>
        <v>26k2_45seiho</v>
      </c>
      <c r="V72" s="490" t="str">
        <f t="shared" si="5"/>
        <v>26s_45seiho</v>
      </c>
      <c r="AD72" s="490" t="str">
        <f t="shared" si="6"/>
        <v>延岡青朋45</v>
      </c>
      <c r="AE72" s="490" t="s">
        <v>683</v>
      </c>
    </row>
    <row r="73" spans="1:31" ht="18.75" customHeight="1">
      <c r="A73" s="536"/>
      <c r="B73" s="524" t="s">
        <v>361</v>
      </c>
      <c r="C73" s="524">
        <v>46</v>
      </c>
      <c r="D73" s="525" t="s">
        <v>132</v>
      </c>
      <c r="E73" s="526" t="s">
        <v>133</v>
      </c>
      <c r="F73" s="527" t="s">
        <v>362</v>
      </c>
      <c r="G73" s="528" t="s">
        <v>10</v>
      </c>
      <c r="H73" s="529" t="str">
        <f t="shared" si="0"/>
        <v>高総文祭(9月)運営担当校です。</v>
      </c>
      <c r="I73" s="513"/>
      <c r="J73" s="531" t="s">
        <v>134</v>
      </c>
      <c r="K73" s="568" t="s">
        <v>1062</v>
      </c>
      <c r="L73" s="537" t="s">
        <v>1073</v>
      </c>
      <c r="M73" s="579"/>
      <c r="N73" s="531"/>
      <c r="O73" s="584"/>
      <c r="Q73" s="600" t="s">
        <v>361</v>
      </c>
      <c r="R73" s="552" t="str">
        <f t="shared" si="1"/>
        <v>26n_46tomishima</v>
      </c>
      <c r="S73" s="490" t="str">
        <f t="shared" si="2"/>
        <v>26n_46tomishima</v>
      </c>
      <c r="T73" s="490" t="str">
        <f t="shared" si="3"/>
        <v>26k1_46tomishima</v>
      </c>
      <c r="U73" s="490" t="str">
        <f t="shared" si="4"/>
        <v>26k2_46tomishima</v>
      </c>
      <c r="V73" s="490" t="str">
        <f t="shared" si="5"/>
        <v>26s_46tomishima</v>
      </c>
      <c r="AD73" s="490" t="str">
        <f t="shared" si="6"/>
        <v>富島46</v>
      </c>
      <c r="AE73" s="490" t="s">
        <v>684</v>
      </c>
    </row>
    <row r="74" spans="1:31" ht="18.75" customHeight="1">
      <c r="A74" s="536"/>
      <c r="B74" s="524" t="s">
        <v>363</v>
      </c>
      <c r="C74" s="524">
        <v>47</v>
      </c>
      <c r="D74" s="525" t="s">
        <v>135</v>
      </c>
      <c r="E74" s="526" t="s">
        <v>136</v>
      </c>
      <c r="F74" s="527" t="s">
        <v>364</v>
      </c>
      <c r="G74" s="528" t="s">
        <v>10</v>
      </c>
      <c r="H74" s="529" t="str">
        <f t="shared" si="0"/>
        <v>高総文祭(9月)運営担当校です。</v>
      </c>
      <c r="I74" s="513"/>
      <c r="J74" s="531" t="s">
        <v>651</v>
      </c>
      <c r="K74" s="563"/>
      <c r="L74" s="534"/>
      <c r="M74" s="578"/>
      <c r="N74" s="531"/>
      <c r="O74" s="584"/>
      <c r="Q74" s="600" t="s">
        <v>363</v>
      </c>
      <c r="R74" s="552" t="str">
        <f t="shared" si="1"/>
        <v>26n_47hyuga</v>
      </c>
      <c r="S74" s="490" t="str">
        <f t="shared" si="2"/>
        <v>26n_47hyuga</v>
      </c>
      <c r="T74" s="490" t="str">
        <f t="shared" si="3"/>
        <v>26k1_47hyuga</v>
      </c>
      <c r="U74" s="490" t="str">
        <f t="shared" si="4"/>
        <v>26k2_47hyuga</v>
      </c>
      <c r="V74" s="490" t="str">
        <f t="shared" si="5"/>
        <v>26s_47hyuga</v>
      </c>
      <c r="AD74" s="490" t="str">
        <f t="shared" si="6"/>
        <v>日向47</v>
      </c>
      <c r="AE74" s="490" t="s">
        <v>685</v>
      </c>
    </row>
    <row r="75" spans="1:31" ht="18.75" customHeight="1">
      <c r="A75" s="536"/>
      <c r="B75" s="524" t="s">
        <v>365</v>
      </c>
      <c r="C75" s="524">
        <v>48</v>
      </c>
      <c r="D75" s="525" t="s">
        <v>138</v>
      </c>
      <c r="E75" s="526" t="s">
        <v>139</v>
      </c>
      <c r="F75" s="535" t="s">
        <v>366</v>
      </c>
      <c r="G75" s="528" t="s">
        <v>10</v>
      </c>
      <c r="H75" s="529" t="str">
        <f t="shared" si="0"/>
        <v>高総文祭(9月)運営担当校です。</v>
      </c>
      <c r="I75" s="513"/>
      <c r="J75" s="533" t="s">
        <v>443</v>
      </c>
      <c r="K75" s="569"/>
      <c r="L75" s="537" t="s">
        <v>1067</v>
      </c>
      <c r="M75" s="579"/>
      <c r="N75" s="531"/>
      <c r="O75" s="584"/>
      <c r="Q75" s="600" t="s">
        <v>365</v>
      </c>
      <c r="R75" s="552" t="str">
        <f t="shared" si="1"/>
        <v>26n_48hyugakogyo</v>
      </c>
      <c r="S75" s="490" t="str">
        <f t="shared" si="2"/>
        <v>26n_48hyugakogyo</v>
      </c>
      <c r="T75" s="490" t="str">
        <f t="shared" si="3"/>
        <v>26k1_48hyugakogyo</v>
      </c>
      <c r="U75" s="490" t="str">
        <f t="shared" si="4"/>
        <v>26k2_48hyugakogyo</v>
      </c>
      <c r="V75" s="490" t="str">
        <f t="shared" si="5"/>
        <v>26s_48hyugakogyo</v>
      </c>
      <c r="AD75" s="490" t="str">
        <f t="shared" si="6"/>
        <v>日向工業48</v>
      </c>
      <c r="AE75" s="490" t="s">
        <v>686</v>
      </c>
    </row>
    <row r="76" spans="1:31" ht="18.75" customHeight="1">
      <c r="A76" s="536"/>
      <c r="B76" s="524" t="s">
        <v>367</v>
      </c>
      <c r="C76" s="524">
        <v>49</v>
      </c>
      <c r="D76" s="525" t="s">
        <v>140</v>
      </c>
      <c r="E76" s="526" t="s">
        <v>141</v>
      </c>
      <c r="F76" s="535" t="s">
        <v>368</v>
      </c>
      <c r="G76" s="528" t="s">
        <v>10</v>
      </c>
      <c r="H76" s="529" t="str">
        <f t="shared" si="0"/>
        <v>高総文祭(9月)運営担当校です。</v>
      </c>
      <c r="I76" s="530"/>
      <c r="J76" s="531" t="s">
        <v>142</v>
      </c>
      <c r="K76" s="563"/>
      <c r="L76" s="531" t="s">
        <v>1022</v>
      </c>
      <c r="M76" s="575"/>
      <c r="N76" s="531" t="s">
        <v>1085</v>
      </c>
      <c r="O76" s="584"/>
      <c r="Q76" s="600" t="s">
        <v>367</v>
      </c>
      <c r="R76" s="552" t="str">
        <f t="shared" si="1"/>
        <v>26n_49kadokawa</v>
      </c>
      <c r="S76" s="490" t="str">
        <f t="shared" si="2"/>
        <v>26n_49kadokawa</v>
      </c>
      <c r="T76" s="490" t="str">
        <f t="shared" si="3"/>
        <v>26k1_49kadokawa</v>
      </c>
      <c r="U76" s="490" t="str">
        <f t="shared" si="4"/>
        <v>26k2_49kadokawa</v>
      </c>
      <c r="V76" s="490" t="str">
        <f t="shared" si="5"/>
        <v>26s_49kadokawa</v>
      </c>
      <c r="AD76" s="490" t="str">
        <f t="shared" si="6"/>
        <v>門川49</v>
      </c>
      <c r="AE76" s="490" t="s">
        <v>687</v>
      </c>
    </row>
    <row r="77" spans="1:31" ht="18.75" customHeight="1">
      <c r="A77" s="536"/>
      <c r="B77" s="524" t="s">
        <v>369</v>
      </c>
      <c r="C77" s="524">
        <v>50</v>
      </c>
      <c r="D77" s="525" t="s">
        <v>143</v>
      </c>
      <c r="E77" s="526" t="s">
        <v>144</v>
      </c>
      <c r="F77" s="535" t="s">
        <v>370</v>
      </c>
      <c r="G77" s="528" t="s">
        <v>10</v>
      </c>
      <c r="H77" s="529" t="str">
        <f t="shared" si="0"/>
        <v>高総文祭(9月)運営担当校です。</v>
      </c>
      <c r="I77" s="530"/>
      <c r="J77" s="531" t="s">
        <v>145</v>
      </c>
      <c r="K77" s="568"/>
      <c r="L77" s="537"/>
      <c r="M77" s="579"/>
      <c r="N77" s="531"/>
      <c r="O77" s="584"/>
      <c r="Q77" s="600" t="s">
        <v>369</v>
      </c>
      <c r="R77" s="552" t="str">
        <f t="shared" si="1"/>
        <v>26n_50takachiho</v>
      </c>
      <c r="S77" s="490" t="str">
        <f t="shared" si="2"/>
        <v>26n_50takachiho</v>
      </c>
      <c r="T77" s="490" t="str">
        <f t="shared" si="3"/>
        <v>26k1_50takachiho</v>
      </c>
      <c r="U77" s="490" t="str">
        <f t="shared" si="4"/>
        <v>26k2_50takachiho</v>
      </c>
      <c r="V77" s="490" t="str">
        <f t="shared" si="5"/>
        <v>26s_50takachiho</v>
      </c>
      <c r="AD77" s="490" t="str">
        <f t="shared" si="6"/>
        <v>高千穂50</v>
      </c>
      <c r="AE77" s="490" t="s">
        <v>688</v>
      </c>
    </row>
    <row r="78" spans="1:31" ht="18.75" customHeight="1" collapsed="1">
      <c r="A78" s="536"/>
      <c r="B78" s="524" t="s">
        <v>371</v>
      </c>
      <c r="C78" s="524">
        <v>51</v>
      </c>
      <c r="D78" s="525" t="s">
        <v>146</v>
      </c>
      <c r="E78" s="526" t="s">
        <v>147</v>
      </c>
      <c r="F78" s="535" t="s">
        <v>372</v>
      </c>
      <c r="G78" s="528" t="s">
        <v>10</v>
      </c>
      <c r="H78" s="529" t="str">
        <f t="shared" si="0"/>
        <v>高総文祭(9月)運営担当校です。</v>
      </c>
      <c r="I78" s="530"/>
      <c r="J78" s="531" t="s">
        <v>129</v>
      </c>
      <c r="K78" s="563" t="s">
        <v>1062</v>
      </c>
      <c r="L78" s="532"/>
      <c r="M78" s="576"/>
      <c r="N78" s="531"/>
      <c r="O78" s="584"/>
      <c r="Q78" s="600" t="s">
        <v>371</v>
      </c>
      <c r="R78" s="552" t="str">
        <f t="shared" si="1"/>
        <v>26n_51gokase</v>
      </c>
      <c r="S78" s="490" t="str">
        <f t="shared" si="2"/>
        <v>26n_51gokase</v>
      </c>
      <c r="T78" s="490" t="str">
        <f t="shared" si="3"/>
        <v>26k1_51gokase</v>
      </c>
      <c r="U78" s="490" t="str">
        <f t="shared" si="4"/>
        <v>26k2_51gokase</v>
      </c>
      <c r="V78" s="490" t="str">
        <f t="shared" si="5"/>
        <v>26s_51gokase</v>
      </c>
      <c r="AD78" s="490" t="str">
        <f t="shared" si="6"/>
        <v>五ヶ瀬中等教育51</v>
      </c>
      <c r="AE78" s="490" t="s">
        <v>689</v>
      </c>
    </row>
    <row r="79" spans="1:31" ht="18.75" customHeight="1">
      <c r="A79" s="523" t="s">
        <v>148</v>
      </c>
      <c r="B79" s="524" t="s">
        <v>373</v>
      </c>
      <c r="C79" s="524">
        <v>61</v>
      </c>
      <c r="D79" s="525" t="s">
        <v>149</v>
      </c>
      <c r="E79" s="526" t="s">
        <v>150</v>
      </c>
      <c r="F79" s="535" t="s">
        <v>374</v>
      </c>
      <c r="G79" s="528" t="s">
        <v>9</v>
      </c>
      <c r="H79" s="529" t="str">
        <f t="shared" si="0"/>
        <v>NHK杯(6月)運営担当校です。</v>
      </c>
      <c r="I79" s="530"/>
      <c r="J79" s="531" t="s">
        <v>151</v>
      </c>
      <c r="K79" s="563" t="s">
        <v>1062</v>
      </c>
      <c r="L79" s="532" t="s">
        <v>444</v>
      </c>
      <c r="M79" s="576"/>
      <c r="N79" s="531"/>
      <c r="O79" s="584"/>
      <c r="Q79" s="600" t="s">
        <v>373</v>
      </c>
      <c r="R79" s="552" t="str">
        <f t="shared" si="1"/>
        <v>26n_61nichinan</v>
      </c>
      <c r="S79" s="490" t="str">
        <f t="shared" si="2"/>
        <v>26n_61nichinan</v>
      </c>
      <c r="T79" s="490" t="str">
        <f t="shared" si="3"/>
        <v>26k1_61nichinan</v>
      </c>
      <c r="U79" s="490" t="str">
        <f t="shared" si="4"/>
        <v>26k2_61nichinan</v>
      </c>
      <c r="V79" s="490" t="str">
        <f t="shared" si="5"/>
        <v>26s_61nichinan</v>
      </c>
      <c r="AD79" s="490" t="str">
        <f t="shared" si="6"/>
        <v>日南61</v>
      </c>
      <c r="AE79" s="490" t="s">
        <v>690</v>
      </c>
    </row>
    <row r="80" spans="1:31" ht="18.75" customHeight="1">
      <c r="A80" s="536" t="s">
        <v>375</v>
      </c>
      <c r="B80" s="524" t="s">
        <v>376</v>
      </c>
      <c r="C80" s="524">
        <v>62</v>
      </c>
      <c r="D80" s="525" t="s">
        <v>152</v>
      </c>
      <c r="E80" s="526" t="s">
        <v>153</v>
      </c>
      <c r="F80" s="527" t="s">
        <v>377</v>
      </c>
      <c r="G80" s="528" t="s">
        <v>9</v>
      </c>
      <c r="H80" s="529" t="str">
        <f t="shared" si="0"/>
        <v>NHK杯(6月)運営担当校です。</v>
      </c>
      <c r="I80" s="530"/>
      <c r="J80" s="533" t="s">
        <v>154</v>
      </c>
      <c r="K80" s="566"/>
      <c r="L80" s="532" t="s">
        <v>648</v>
      </c>
      <c r="M80" s="576"/>
      <c r="N80" s="531"/>
      <c r="O80" s="584"/>
      <c r="Q80" s="600" t="s">
        <v>376</v>
      </c>
      <c r="R80" s="552" t="str">
        <f t="shared" si="1"/>
        <v>26n_62shintoku</v>
      </c>
      <c r="S80" s="490" t="str">
        <f t="shared" si="2"/>
        <v>26n_62shintoku</v>
      </c>
      <c r="T80" s="490" t="str">
        <f t="shared" si="3"/>
        <v>26k1_62shintoku</v>
      </c>
      <c r="U80" s="490" t="str">
        <f t="shared" si="4"/>
        <v>26k2_62shintoku</v>
      </c>
      <c r="V80" s="490" t="str">
        <f t="shared" si="5"/>
        <v>26s_62shintoku</v>
      </c>
      <c r="AD80" s="490" t="str">
        <f t="shared" si="6"/>
        <v>日南振徳62</v>
      </c>
      <c r="AE80" s="490" t="s">
        <v>691</v>
      </c>
    </row>
    <row r="81" spans="1:31" ht="18.75" customHeight="1" collapsed="1">
      <c r="A81" s="523"/>
      <c r="B81" s="524" t="s">
        <v>378</v>
      </c>
      <c r="C81" s="524">
        <v>63</v>
      </c>
      <c r="D81" s="525" t="s">
        <v>155</v>
      </c>
      <c r="E81" s="526" t="s">
        <v>156</v>
      </c>
      <c r="F81" s="535" t="s">
        <v>1061</v>
      </c>
      <c r="G81" s="528" t="s">
        <v>9</v>
      </c>
      <c r="H81" s="529" t="str">
        <f t="shared" si="0"/>
        <v>NHK杯(6月)運営担当校です。</v>
      </c>
      <c r="I81" s="513"/>
      <c r="J81" s="531" t="s">
        <v>1071</v>
      </c>
      <c r="K81" s="563"/>
      <c r="L81" s="531" t="s">
        <v>137</v>
      </c>
      <c r="M81" s="575"/>
      <c r="N81" s="531"/>
      <c r="O81" s="584"/>
      <c r="Q81" s="600" t="s">
        <v>378</v>
      </c>
      <c r="R81" s="552" t="str">
        <f>IF($D$9="n",S81,IF($D$9="k",T81,IF($D$9="s",V81,"")))</f>
        <v>26n_63ｆukushima</v>
      </c>
      <c r="S81" s="490" t="str">
        <f t="shared" si="2"/>
        <v>26n_63ｆukushima</v>
      </c>
      <c r="T81" s="490" t="str">
        <f t="shared" si="3"/>
        <v>26k1_63ｆukushima</v>
      </c>
      <c r="U81" s="490" t="str">
        <f t="shared" si="4"/>
        <v>26k2_63ｆukushima</v>
      </c>
      <c r="V81" s="490" t="str">
        <f t="shared" si="5"/>
        <v>26s_63ｆukushima</v>
      </c>
      <c r="AD81" s="490" t="str">
        <f t="shared" si="6"/>
        <v>福島63</v>
      </c>
      <c r="AE81" s="490" t="s">
        <v>692</v>
      </c>
    </row>
    <row r="82" spans="1:31" ht="18.75" customHeight="1">
      <c r="A82" s="523" t="s">
        <v>157</v>
      </c>
      <c r="B82" s="524" t="s">
        <v>379</v>
      </c>
      <c r="C82" s="524">
        <v>71</v>
      </c>
      <c r="D82" s="525" t="s">
        <v>158</v>
      </c>
      <c r="E82" s="526" t="s">
        <v>159</v>
      </c>
      <c r="F82" s="535" t="s">
        <v>380</v>
      </c>
      <c r="G82" s="528"/>
      <c r="H82" s="529" t="str">
        <f t="shared" si="0"/>
        <v/>
      </c>
      <c r="I82" s="530"/>
      <c r="J82" s="533"/>
      <c r="K82" s="566"/>
      <c r="L82" s="532"/>
      <c r="M82" s="576"/>
      <c r="N82" s="531"/>
      <c r="O82" s="584"/>
      <c r="Q82" s="600" t="s">
        <v>379</v>
      </c>
      <c r="R82" s="552" t="str">
        <f t="shared" si="1"/>
        <v>26n_71eigakukan</v>
      </c>
      <c r="S82" s="490" t="str">
        <f t="shared" si="2"/>
        <v>26n_71eigakukan</v>
      </c>
      <c r="T82" s="490" t="str">
        <f t="shared" si="3"/>
        <v>26k1_71eigakukan</v>
      </c>
      <c r="U82" s="490" t="str">
        <f t="shared" si="4"/>
        <v>26k2_71eigakukan</v>
      </c>
      <c r="V82" s="490" t="str">
        <f t="shared" si="5"/>
        <v>26s_71eigakukan</v>
      </c>
      <c r="AD82" s="490" t="str">
        <f t="shared" si="6"/>
        <v>日南学園 宮崎穎学館71</v>
      </c>
      <c r="AE82" s="490" t="s">
        <v>693</v>
      </c>
    </row>
    <row r="83" spans="1:31" ht="18.75" customHeight="1">
      <c r="A83" s="523" t="s">
        <v>381</v>
      </c>
      <c r="B83" s="524" t="s">
        <v>382</v>
      </c>
      <c r="C83" s="524">
        <v>72</v>
      </c>
      <c r="D83" s="525" t="s">
        <v>160</v>
      </c>
      <c r="E83" s="526" t="s">
        <v>161</v>
      </c>
      <c r="F83" s="535" t="s">
        <v>383</v>
      </c>
      <c r="G83" s="528" t="s">
        <v>9</v>
      </c>
      <c r="H83" s="529" t="str">
        <f t="shared" si="0"/>
        <v>NHK杯(6月)運営担当校です。</v>
      </c>
      <c r="I83" s="530"/>
      <c r="J83" s="531" t="s">
        <v>162</v>
      </c>
      <c r="K83" s="563"/>
      <c r="L83" s="532"/>
      <c r="M83" s="576"/>
      <c r="N83" s="531"/>
      <c r="O83" s="584"/>
      <c r="Q83" s="600" t="s">
        <v>382</v>
      </c>
      <c r="R83" s="552" t="str">
        <f t="shared" si="1"/>
        <v>26n_72nissho</v>
      </c>
      <c r="S83" s="490" t="str">
        <f t="shared" si="2"/>
        <v>26n_72nissho</v>
      </c>
      <c r="T83" s="490" t="str">
        <f t="shared" si="3"/>
        <v>26k1_72nissho</v>
      </c>
      <c r="U83" s="490" t="str">
        <f t="shared" si="4"/>
        <v>26k2_72nissho</v>
      </c>
      <c r="V83" s="490" t="str">
        <f t="shared" si="5"/>
        <v>26s_72nissho</v>
      </c>
      <c r="AD83" s="490" t="str">
        <f t="shared" si="6"/>
        <v>日章学園72</v>
      </c>
      <c r="AE83" s="490" t="s">
        <v>694</v>
      </c>
    </row>
    <row r="84" spans="1:31" ht="18.75" customHeight="1">
      <c r="A84" s="523"/>
      <c r="B84" s="524" t="s">
        <v>384</v>
      </c>
      <c r="C84" s="524">
        <v>73</v>
      </c>
      <c r="D84" s="525" t="s">
        <v>163</v>
      </c>
      <c r="E84" s="526" t="s">
        <v>164</v>
      </c>
      <c r="F84" s="535" t="s">
        <v>385</v>
      </c>
      <c r="G84" s="528" t="s">
        <v>9</v>
      </c>
      <c r="H84" s="529" t="str">
        <f t="shared" si="0"/>
        <v>NHK杯(6月)運営担当校です。</v>
      </c>
      <c r="I84" s="530"/>
      <c r="J84" s="531" t="s">
        <v>165</v>
      </c>
      <c r="K84" s="563" t="s">
        <v>1062</v>
      </c>
      <c r="L84" s="532" t="s">
        <v>1072</v>
      </c>
      <c r="M84" s="576"/>
      <c r="N84" s="531"/>
      <c r="O84" s="584"/>
      <c r="Q84" s="600" t="s">
        <v>384</v>
      </c>
      <c r="R84" s="552" t="str">
        <f t="shared" si="1"/>
        <v>26n_73hyugagakuin</v>
      </c>
      <c r="S84" s="490" t="str">
        <f t="shared" si="2"/>
        <v>26n_73hyugagakuin</v>
      </c>
      <c r="T84" s="490" t="str">
        <f t="shared" si="3"/>
        <v>26k1_73hyugagakuin</v>
      </c>
      <c r="U84" s="490" t="str">
        <f t="shared" si="4"/>
        <v>26k2_73hyugagakuin</v>
      </c>
      <c r="V84" s="490" t="str">
        <f t="shared" si="5"/>
        <v>26s_73hyugagakuin</v>
      </c>
      <c r="AD84" s="490" t="str">
        <f t="shared" si="6"/>
        <v>日向学院73</v>
      </c>
      <c r="AE84" s="490" t="s">
        <v>695</v>
      </c>
    </row>
    <row r="85" spans="1:31" ht="18.75" customHeight="1">
      <c r="A85" s="523"/>
      <c r="B85" s="524" t="s">
        <v>386</v>
      </c>
      <c r="C85" s="524">
        <v>74</v>
      </c>
      <c r="D85" s="525" t="s">
        <v>166</v>
      </c>
      <c r="E85" s="526" t="s">
        <v>167</v>
      </c>
      <c r="F85" s="535" t="s">
        <v>387</v>
      </c>
      <c r="G85" s="528"/>
      <c r="H85" s="529" t="str">
        <f t="shared" si="0"/>
        <v/>
      </c>
      <c r="I85" s="530"/>
      <c r="J85" s="531"/>
      <c r="K85" s="563"/>
      <c r="L85" s="532"/>
      <c r="M85" s="576"/>
      <c r="N85" s="531"/>
      <c r="O85" s="584"/>
      <c r="Q85" s="600" t="s">
        <v>386</v>
      </c>
      <c r="R85" s="552" t="str">
        <f t="shared" si="1"/>
        <v>26n_74hosho</v>
      </c>
      <c r="S85" s="490" t="str">
        <f t="shared" si="2"/>
        <v>26n_74hosho</v>
      </c>
      <c r="T85" s="490" t="str">
        <f t="shared" si="3"/>
        <v>26k1_74hosho</v>
      </c>
      <c r="U85" s="490" t="str">
        <f t="shared" si="4"/>
        <v>26k2_74hosho</v>
      </c>
      <c r="V85" s="490" t="str">
        <f t="shared" si="5"/>
        <v>26s_74hosho</v>
      </c>
      <c r="AD85" s="490" t="str">
        <f t="shared" si="6"/>
        <v>鵬翔74</v>
      </c>
      <c r="AE85" s="490" t="s">
        <v>696</v>
      </c>
    </row>
    <row r="86" spans="1:31" ht="18.75" customHeight="1">
      <c r="A86" s="523"/>
      <c r="B86" s="524" t="s">
        <v>388</v>
      </c>
      <c r="C86" s="524">
        <v>75</v>
      </c>
      <c r="D86" s="525" t="s">
        <v>168</v>
      </c>
      <c r="E86" s="526" t="s">
        <v>169</v>
      </c>
      <c r="F86" s="535" t="s">
        <v>389</v>
      </c>
      <c r="G86" s="528" t="s">
        <v>11</v>
      </c>
      <c r="H86" s="529" t="str">
        <f t="shared" si="0"/>
        <v>新人大会(11月)運営担当校です。</v>
      </c>
      <c r="I86" s="530"/>
      <c r="J86" s="531" t="s">
        <v>170</v>
      </c>
      <c r="K86" s="563" t="s">
        <v>1062</v>
      </c>
      <c r="L86" s="532" t="s">
        <v>445</v>
      </c>
      <c r="M86" s="580"/>
      <c r="N86" s="533"/>
      <c r="O86" s="585"/>
      <c r="Q86" s="600" t="s">
        <v>388</v>
      </c>
      <c r="R86" s="552" t="str">
        <f t="shared" si="1"/>
        <v>26n_75nichidai</v>
      </c>
      <c r="S86" s="490" t="str">
        <f t="shared" si="2"/>
        <v>26n_75nichidai</v>
      </c>
      <c r="T86" s="490" t="str">
        <f t="shared" si="3"/>
        <v>26k1_75nichidai</v>
      </c>
      <c r="U86" s="490" t="str">
        <f t="shared" si="4"/>
        <v>26k2_75nichidai</v>
      </c>
      <c r="V86" s="490" t="str">
        <f t="shared" si="5"/>
        <v>26s_75nichidai</v>
      </c>
      <c r="AD86" s="490" t="str">
        <f t="shared" si="6"/>
        <v>宮崎日大75</v>
      </c>
      <c r="AE86" s="490" t="s">
        <v>697</v>
      </c>
    </row>
    <row r="87" spans="1:31" ht="18.75" customHeight="1">
      <c r="A87" s="523"/>
      <c r="B87" s="524" t="s">
        <v>390</v>
      </c>
      <c r="C87" s="524">
        <v>76</v>
      </c>
      <c r="D87" s="525" t="s">
        <v>171</v>
      </c>
      <c r="E87" s="526" t="s">
        <v>172</v>
      </c>
      <c r="F87" s="535" t="s">
        <v>391</v>
      </c>
      <c r="G87" s="528" t="s">
        <v>9</v>
      </c>
      <c r="H87" s="529" t="str">
        <f t="shared" si="0"/>
        <v>NHK杯(6月)運営担当校です。</v>
      </c>
      <c r="I87" s="530"/>
      <c r="J87" s="531" t="s">
        <v>173</v>
      </c>
      <c r="K87" s="563" t="s">
        <v>1062</v>
      </c>
      <c r="L87" s="532"/>
      <c r="M87" s="576"/>
      <c r="N87" s="531"/>
      <c r="O87" s="584"/>
      <c r="Q87" s="600" t="s">
        <v>390</v>
      </c>
      <c r="R87" s="552" t="str">
        <f t="shared" si="1"/>
        <v>26n_76daiichi</v>
      </c>
      <c r="S87" s="490" t="str">
        <f t="shared" si="2"/>
        <v>26n_76daiichi</v>
      </c>
      <c r="T87" s="490" t="str">
        <f t="shared" si="3"/>
        <v>26k1_76daiichi</v>
      </c>
      <c r="U87" s="490" t="str">
        <f t="shared" si="4"/>
        <v>26k2_76daiichi</v>
      </c>
      <c r="V87" s="490" t="str">
        <f t="shared" si="5"/>
        <v>26s_76daiichi</v>
      </c>
      <c r="AD87" s="490" t="str">
        <f t="shared" si="6"/>
        <v>宮崎第一76</v>
      </c>
      <c r="AE87" s="490" t="s">
        <v>698</v>
      </c>
    </row>
    <row r="88" spans="1:31" ht="18.75" customHeight="1">
      <c r="A88" s="523"/>
      <c r="B88" s="524" t="s">
        <v>392</v>
      </c>
      <c r="C88" s="524">
        <v>77</v>
      </c>
      <c r="D88" s="525" t="s">
        <v>174</v>
      </c>
      <c r="E88" s="526" t="s">
        <v>175</v>
      </c>
      <c r="F88" s="535" t="s">
        <v>393</v>
      </c>
      <c r="G88" s="528" t="s">
        <v>11</v>
      </c>
      <c r="H88" s="529" t="str">
        <f t="shared" si="0"/>
        <v>新人大会(11月)運営担当校です。</v>
      </c>
      <c r="I88" s="530"/>
      <c r="J88" s="531" t="s">
        <v>176</v>
      </c>
      <c r="K88" s="563" t="s">
        <v>1062</v>
      </c>
      <c r="L88" s="532" t="s">
        <v>647</v>
      </c>
      <c r="M88" s="576"/>
      <c r="N88" s="531"/>
      <c r="O88" s="584"/>
      <c r="Q88" s="600" t="s">
        <v>392</v>
      </c>
      <c r="R88" s="552" t="str">
        <f t="shared" si="1"/>
        <v>26n_77miyagaku</v>
      </c>
      <c r="S88" s="490" t="str">
        <f t="shared" si="2"/>
        <v>26n_77miyagaku</v>
      </c>
      <c r="T88" s="490" t="str">
        <f t="shared" si="3"/>
        <v>26k1_77miyagaku</v>
      </c>
      <c r="U88" s="490" t="str">
        <f t="shared" si="4"/>
        <v>26k2_77miyagaku</v>
      </c>
      <c r="V88" s="490" t="str">
        <f t="shared" si="5"/>
        <v>26s_77miyagaku</v>
      </c>
      <c r="AD88" s="490" t="str">
        <f t="shared" si="6"/>
        <v>宮崎学園77</v>
      </c>
      <c r="AE88" s="490" t="s">
        <v>699</v>
      </c>
    </row>
    <row r="89" spans="1:31" ht="18.75" customHeight="1">
      <c r="A89" s="523"/>
      <c r="B89" s="524" t="s">
        <v>394</v>
      </c>
      <c r="C89" s="524">
        <v>78</v>
      </c>
      <c r="D89" s="525" t="s">
        <v>177</v>
      </c>
      <c r="E89" s="526" t="s">
        <v>178</v>
      </c>
      <c r="F89" s="535" t="s">
        <v>395</v>
      </c>
      <c r="G89" s="528"/>
      <c r="H89" s="529" t="str">
        <f t="shared" si="0"/>
        <v/>
      </c>
      <c r="I89" s="530"/>
      <c r="J89" s="531"/>
      <c r="K89" s="563"/>
      <c r="L89" s="532"/>
      <c r="M89" s="576"/>
      <c r="N89" s="531"/>
      <c r="O89" s="584"/>
      <c r="Q89" s="600" t="s">
        <v>394</v>
      </c>
      <c r="R89" s="552" t="str">
        <f t="shared" si="1"/>
        <v>26n_78meirinkan</v>
      </c>
      <c r="S89" s="490" t="str">
        <f t="shared" si="2"/>
        <v>26n_78meirinkan</v>
      </c>
      <c r="T89" s="490" t="str">
        <f t="shared" si="3"/>
        <v>26k1_78meirinkan</v>
      </c>
      <c r="U89" s="490" t="str">
        <f t="shared" si="4"/>
        <v>26k2_78meirinkan</v>
      </c>
      <c r="V89" s="490" t="str">
        <f t="shared" si="5"/>
        <v>26s_78meirinkan</v>
      </c>
      <c r="AD89" s="490" t="str">
        <f t="shared" si="6"/>
        <v>明倫館78</v>
      </c>
      <c r="AE89" s="490" t="s">
        <v>700</v>
      </c>
    </row>
    <row r="90" spans="1:31" ht="18.75" customHeight="1">
      <c r="A90" s="523"/>
      <c r="B90" s="524" t="s">
        <v>396</v>
      </c>
      <c r="C90" s="524">
        <v>79</v>
      </c>
      <c r="D90" s="525" t="s">
        <v>179</v>
      </c>
      <c r="E90" s="526" t="s">
        <v>180</v>
      </c>
      <c r="F90" s="527" t="s">
        <v>397</v>
      </c>
      <c r="G90" s="528"/>
      <c r="H90" s="529" t="str">
        <f t="shared" si="0"/>
        <v/>
      </c>
      <c r="I90" s="530"/>
      <c r="J90" s="531"/>
      <c r="K90" s="563"/>
      <c r="L90" s="532"/>
      <c r="M90" s="576"/>
      <c r="N90" s="531"/>
      <c r="O90" s="584"/>
      <c r="Q90" s="600" t="s">
        <v>396</v>
      </c>
      <c r="R90" s="552" t="str">
        <f t="shared" si="1"/>
        <v>26n_79kyusyukokusai</v>
      </c>
      <c r="S90" s="490" t="str">
        <f t="shared" si="2"/>
        <v>26n_79kyusyukokusai</v>
      </c>
      <c r="T90" s="490" t="str">
        <f t="shared" si="3"/>
        <v>26k1_79kyusyukokusai</v>
      </c>
      <c r="U90" s="490" t="str">
        <f t="shared" si="4"/>
        <v>26k2_79kyusyukokusai</v>
      </c>
      <c r="V90" s="490" t="str">
        <f t="shared" si="5"/>
        <v>26s_79kyusyukokusai</v>
      </c>
      <c r="AD90" s="490" t="str">
        <f t="shared" si="6"/>
        <v>日章学園 九州国際79</v>
      </c>
      <c r="AE90" s="490" t="s">
        <v>701</v>
      </c>
    </row>
    <row r="91" spans="1:31" ht="18.75" customHeight="1">
      <c r="A91" s="523"/>
      <c r="B91" s="524" t="s">
        <v>398</v>
      </c>
      <c r="C91" s="524">
        <v>80</v>
      </c>
      <c r="D91" s="525" t="s">
        <v>181</v>
      </c>
      <c r="E91" s="526" t="s">
        <v>182</v>
      </c>
      <c r="F91" s="527" t="s">
        <v>399</v>
      </c>
      <c r="G91" s="528"/>
      <c r="H91" s="529" t="str">
        <f t="shared" si="0"/>
        <v/>
      </c>
      <c r="I91" s="530"/>
      <c r="J91" s="531"/>
      <c r="K91" s="563"/>
      <c r="L91" s="532"/>
      <c r="M91" s="576"/>
      <c r="N91" s="531"/>
      <c r="O91" s="584"/>
      <c r="Q91" s="600" t="s">
        <v>398</v>
      </c>
      <c r="R91" s="552" t="str">
        <f t="shared" si="1"/>
        <v>26n_80kobayashinishi</v>
      </c>
      <c r="S91" s="490" t="str">
        <f t="shared" si="2"/>
        <v>26n_80kobayashinishi</v>
      </c>
      <c r="T91" s="490" t="str">
        <f t="shared" si="3"/>
        <v>26k1_80kobayashinishi</v>
      </c>
      <c r="U91" s="490" t="str">
        <f t="shared" si="4"/>
        <v>26k2_80kobayashinishi</v>
      </c>
      <c r="V91" s="490" t="str">
        <f t="shared" si="5"/>
        <v>26s_80kobayashinishi</v>
      </c>
      <c r="AD91" s="490" t="str">
        <f t="shared" si="6"/>
        <v>小林西80</v>
      </c>
      <c r="AE91" s="490" t="s">
        <v>702</v>
      </c>
    </row>
    <row r="92" spans="1:31" ht="18.75" customHeight="1">
      <c r="A92" s="523"/>
      <c r="B92" s="524" t="s">
        <v>400</v>
      </c>
      <c r="C92" s="524">
        <v>81</v>
      </c>
      <c r="D92" s="525" t="s">
        <v>183</v>
      </c>
      <c r="E92" s="526" t="s">
        <v>184</v>
      </c>
      <c r="F92" s="527" t="s">
        <v>401</v>
      </c>
      <c r="G92" s="528" t="s">
        <v>9</v>
      </c>
      <c r="H92" s="529" t="str">
        <f t="shared" si="0"/>
        <v>NHK杯(6月)運営担当校です。</v>
      </c>
      <c r="I92" s="530"/>
      <c r="J92" s="534" t="s">
        <v>185</v>
      </c>
      <c r="K92" s="566" t="s">
        <v>1062</v>
      </c>
      <c r="L92" s="533" t="s">
        <v>186</v>
      </c>
      <c r="M92" s="577"/>
      <c r="N92" s="531"/>
      <c r="O92" s="584"/>
      <c r="Q92" s="600" t="s">
        <v>400</v>
      </c>
      <c r="R92" s="552" t="str">
        <f t="shared" si="1"/>
        <v>26n_81nichinangakuen</v>
      </c>
      <c r="S92" s="490" t="str">
        <f t="shared" si="2"/>
        <v>26n_81nichinangakuen</v>
      </c>
      <c r="T92" s="490" t="str">
        <f t="shared" si="3"/>
        <v>26k1_81nichinangakuen</v>
      </c>
      <c r="U92" s="490" t="str">
        <f t="shared" si="4"/>
        <v>26k2_81nichinangakuen</v>
      </c>
      <c r="V92" s="490" t="str">
        <f t="shared" si="5"/>
        <v>26s_81nichinangakuen</v>
      </c>
      <c r="AD92" s="490" t="str">
        <f t="shared" si="6"/>
        <v>日南学園81</v>
      </c>
      <c r="AE92" s="490" t="s">
        <v>703</v>
      </c>
    </row>
    <row r="93" spans="1:31" ht="18.75" customHeight="1">
      <c r="A93" s="523"/>
      <c r="B93" s="524" t="s">
        <v>402</v>
      </c>
      <c r="C93" s="524">
        <v>82</v>
      </c>
      <c r="D93" s="525" t="s">
        <v>187</v>
      </c>
      <c r="E93" s="526" t="s">
        <v>188</v>
      </c>
      <c r="F93" s="535" t="s">
        <v>403</v>
      </c>
      <c r="G93" s="528" t="s">
        <v>10</v>
      </c>
      <c r="H93" s="529" t="str">
        <f t="shared" si="0"/>
        <v>高総文祭(9月)運営担当校です。</v>
      </c>
      <c r="I93" s="530"/>
      <c r="J93" s="533" t="s">
        <v>189</v>
      </c>
      <c r="K93" s="566"/>
      <c r="L93" s="532"/>
      <c r="M93" s="576"/>
      <c r="N93" s="531"/>
      <c r="O93" s="584"/>
      <c r="Q93" s="600" t="s">
        <v>402</v>
      </c>
      <c r="R93" s="552" t="str">
        <f t="shared" si="1"/>
        <v>26n_82nobeokagakuen</v>
      </c>
      <c r="S93" s="490" t="str">
        <f t="shared" si="2"/>
        <v>26n_82nobeokagakuen</v>
      </c>
      <c r="T93" s="490" t="str">
        <f t="shared" si="3"/>
        <v>26k1_82nobeokagakuen</v>
      </c>
      <c r="U93" s="490" t="str">
        <f t="shared" si="4"/>
        <v>26k2_82nobeokagakuen</v>
      </c>
      <c r="V93" s="490" t="str">
        <f t="shared" si="5"/>
        <v>26s_82nobeokagakuen</v>
      </c>
      <c r="AD93" s="490" t="str">
        <f t="shared" si="6"/>
        <v>延岡学園82</v>
      </c>
      <c r="AE93" s="490" t="s">
        <v>704</v>
      </c>
    </row>
    <row r="94" spans="1:31" ht="18.75" customHeight="1">
      <c r="A94" s="523"/>
      <c r="B94" s="524" t="s">
        <v>404</v>
      </c>
      <c r="C94" s="524">
        <v>83</v>
      </c>
      <c r="D94" s="525" t="s">
        <v>190</v>
      </c>
      <c r="E94" s="526" t="s">
        <v>191</v>
      </c>
      <c r="F94" s="535" t="s">
        <v>405</v>
      </c>
      <c r="G94" s="528" t="s">
        <v>10</v>
      </c>
      <c r="H94" s="529" t="str">
        <f t="shared" si="0"/>
        <v>高総文祭(9月)運営担当校です。</v>
      </c>
      <c r="I94" s="530"/>
      <c r="J94" s="533" t="s">
        <v>1076</v>
      </c>
      <c r="K94" s="564"/>
      <c r="L94" s="533" t="s">
        <v>1075</v>
      </c>
      <c r="M94" s="577"/>
      <c r="N94" s="531"/>
      <c r="O94" s="584"/>
      <c r="Q94" s="600" t="s">
        <v>404</v>
      </c>
      <c r="R94" s="552" t="str">
        <f t="shared" si="1"/>
        <v>26n_83ursula</v>
      </c>
      <c r="S94" s="490" t="str">
        <f t="shared" si="2"/>
        <v>26n_83ursula</v>
      </c>
      <c r="T94" s="490" t="str">
        <f t="shared" si="3"/>
        <v>26k1_83ursula</v>
      </c>
      <c r="U94" s="490" t="str">
        <f t="shared" si="4"/>
        <v>26k2_83ursula</v>
      </c>
      <c r="V94" s="490" t="str">
        <f t="shared" si="5"/>
        <v>26s_83ursula</v>
      </c>
      <c r="AD94" s="490" t="str">
        <f t="shared" si="6"/>
        <v>聖心ウルスラ83</v>
      </c>
      <c r="AE94" s="490" t="s">
        <v>705</v>
      </c>
    </row>
    <row r="95" spans="1:31" ht="18.75" customHeight="1">
      <c r="A95" s="523"/>
      <c r="B95" s="524" t="s">
        <v>406</v>
      </c>
      <c r="C95" s="524">
        <v>84</v>
      </c>
      <c r="D95" s="525" t="s">
        <v>192</v>
      </c>
      <c r="E95" s="526" t="s">
        <v>193</v>
      </c>
      <c r="F95" s="535" t="s">
        <v>407</v>
      </c>
      <c r="G95" s="528"/>
      <c r="H95" s="529" t="str">
        <f t="shared" si="0"/>
        <v/>
      </c>
      <c r="I95" s="530"/>
      <c r="J95" s="531"/>
      <c r="K95" s="563"/>
      <c r="L95" s="532"/>
      <c r="M95" s="576"/>
      <c r="N95" s="531"/>
      <c r="O95" s="584"/>
      <c r="Q95" s="600" t="s">
        <v>406</v>
      </c>
      <c r="R95" s="552" t="str">
        <f t="shared" si="1"/>
        <v>26n_84dominico</v>
      </c>
      <c r="S95" s="490" t="str">
        <f t="shared" si="2"/>
        <v>26n_84dominico</v>
      </c>
      <c r="T95" s="490" t="str">
        <f t="shared" si="3"/>
        <v>26k1_84dominico</v>
      </c>
      <c r="U95" s="490" t="str">
        <f t="shared" si="4"/>
        <v>26k2_84dominico</v>
      </c>
      <c r="V95" s="490" t="str">
        <f t="shared" si="5"/>
        <v>26s_84dominico</v>
      </c>
      <c r="AD95" s="490" t="str">
        <f t="shared" si="6"/>
        <v>都城聖ドミニコ84</v>
      </c>
      <c r="AE95" s="490" t="s">
        <v>706</v>
      </c>
    </row>
    <row r="96" spans="1:31" ht="18.75" customHeight="1">
      <c r="A96" s="523"/>
      <c r="B96" s="524" t="s">
        <v>408</v>
      </c>
      <c r="C96" s="524">
        <v>85</v>
      </c>
      <c r="D96" s="525" t="s">
        <v>194</v>
      </c>
      <c r="E96" s="526" t="s">
        <v>195</v>
      </c>
      <c r="F96" s="535" t="s">
        <v>409</v>
      </c>
      <c r="G96" s="528"/>
      <c r="H96" s="529" t="str">
        <f t="shared" si="0"/>
        <v/>
      </c>
      <c r="I96" s="530"/>
      <c r="J96" s="531"/>
      <c r="K96" s="563"/>
      <c r="L96" s="532"/>
      <c r="M96" s="576"/>
      <c r="N96" s="531"/>
      <c r="O96" s="584"/>
      <c r="Q96" s="600" t="s">
        <v>408</v>
      </c>
      <c r="R96" s="552" t="str">
        <f t="shared" si="1"/>
        <v>26n_85miyakonojo</v>
      </c>
      <c r="S96" s="490" t="str">
        <f t="shared" si="2"/>
        <v>26n_85miyakonojo</v>
      </c>
      <c r="T96" s="490" t="str">
        <f t="shared" si="3"/>
        <v>26k1_85miyakonojo</v>
      </c>
      <c r="U96" s="490" t="str">
        <f t="shared" si="4"/>
        <v>26k2_85miyakonojo</v>
      </c>
      <c r="V96" s="490" t="str">
        <f t="shared" si="5"/>
        <v>26s_85miyakonojo</v>
      </c>
      <c r="AD96" s="490" t="str">
        <f t="shared" si="6"/>
        <v>都城85</v>
      </c>
      <c r="AE96" s="490" t="s">
        <v>707</v>
      </c>
    </row>
    <row r="97" spans="1:31" ht="18.75" customHeight="1">
      <c r="A97" s="523"/>
      <c r="B97" s="524" t="s">
        <v>410</v>
      </c>
      <c r="C97" s="524">
        <v>86</v>
      </c>
      <c r="D97" s="539" t="s">
        <v>652</v>
      </c>
      <c r="E97" s="540" t="s">
        <v>982</v>
      </c>
      <c r="F97" s="535" t="s">
        <v>983</v>
      </c>
      <c r="G97" s="528" t="s">
        <v>11</v>
      </c>
      <c r="H97" s="529" t="str">
        <f t="shared" si="0"/>
        <v>新人大会(11月)運営担当校です。</v>
      </c>
      <c r="I97" s="530"/>
      <c r="J97" s="531" t="s">
        <v>1079</v>
      </c>
      <c r="K97" s="563"/>
      <c r="L97" s="532"/>
      <c r="M97" s="576"/>
      <c r="N97" s="531"/>
      <c r="O97" s="584"/>
      <c r="Q97" s="600" t="s">
        <v>410</v>
      </c>
      <c r="R97" s="552" t="str">
        <f t="shared" si="1"/>
        <v>26n_86oubigakuen</v>
      </c>
      <c r="S97" s="490" t="str">
        <f t="shared" si="2"/>
        <v>26n_86oubigakuen</v>
      </c>
      <c r="T97" s="490" t="str">
        <f t="shared" si="3"/>
        <v>26k1_86oubigakuen</v>
      </c>
      <c r="U97" s="490" t="str">
        <f t="shared" si="4"/>
        <v>26k2_86oubigakuen</v>
      </c>
      <c r="V97" s="490" t="str">
        <f t="shared" si="5"/>
        <v>26s_86oubigakuen</v>
      </c>
      <c r="AD97" s="490" t="str">
        <f t="shared" si="6"/>
        <v>櫻美学園86</v>
      </c>
      <c r="AE97" s="490" t="s">
        <v>708</v>
      </c>
    </row>
    <row r="98" spans="1:31" ht="18.75" customHeight="1" collapsed="1">
      <c r="A98" s="523"/>
      <c r="B98" s="524" t="s">
        <v>411</v>
      </c>
      <c r="C98" s="524">
        <v>87</v>
      </c>
      <c r="D98" s="525" t="s">
        <v>196</v>
      </c>
      <c r="E98" s="540" t="s">
        <v>412</v>
      </c>
      <c r="F98" s="535" t="s">
        <v>413</v>
      </c>
      <c r="G98" s="528"/>
      <c r="H98" s="529" t="str">
        <f t="shared" si="0"/>
        <v/>
      </c>
      <c r="I98" s="530"/>
      <c r="J98" s="531"/>
      <c r="K98" s="563"/>
      <c r="L98" s="532"/>
      <c r="M98" s="576"/>
      <c r="N98" s="531"/>
      <c r="O98" s="584"/>
      <c r="Q98" s="600" t="s">
        <v>411</v>
      </c>
      <c r="R98" s="552" t="str">
        <f t="shared" si="1"/>
        <v>26n_87clark</v>
      </c>
      <c r="S98" s="490" t="str">
        <f t="shared" si="2"/>
        <v>26n_87clark</v>
      </c>
      <c r="T98" s="490" t="str">
        <f t="shared" si="3"/>
        <v>26k1_87clark</v>
      </c>
      <c r="U98" s="490" t="str">
        <f t="shared" si="4"/>
        <v>26k2_87clark</v>
      </c>
      <c r="V98" s="490" t="str">
        <f t="shared" si="5"/>
        <v>26s_87clark</v>
      </c>
      <c r="AD98" s="490" t="str">
        <f t="shared" si="6"/>
        <v>クラーク87</v>
      </c>
      <c r="AE98" s="490" t="s">
        <v>709</v>
      </c>
    </row>
    <row r="99" spans="1:31" ht="18.75" customHeight="1">
      <c r="A99" s="523" t="s">
        <v>197</v>
      </c>
      <c r="B99" s="524" t="s">
        <v>414</v>
      </c>
      <c r="C99" s="524">
        <v>91</v>
      </c>
      <c r="D99" s="525" t="s">
        <v>198</v>
      </c>
      <c r="E99" s="526" t="s">
        <v>199</v>
      </c>
      <c r="F99" s="535" t="s">
        <v>415</v>
      </c>
      <c r="G99" s="528"/>
      <c r="H99" s="529" t="str">
        <f t="shared" si="0"/>
        <v/>
      </c>
      <c r="I99" s="530"/>
      <c r="J99" s="531"/>
      <c r="K99" s="563"/>
      <c r="L99" s="532"/>
      <c r="M99" s="576"/>
      <c r="N99" s="531"/>
      <c r="O99" s="584"/>
      <c r="Q99" s="600" t="s">
        <v>414</v>
      </c>
      <c r="R99" s="552" t="str">
        <f t="shared" si="1"/>
        <v>26n_91miyacyuo</v>
      </c>
      <c r="S99" s="490" t="str">
        <f t="shared" si="2"/>
        <v>26n_91miyacyuo</v>
      </c>
      <c r="T99" s="490" t="str">
        <f t="shared" si="3"/>
        <v>26k1_91miyacyuo</v>
      </c>
      <c r="U99" s="490" t="str">
        <f t="shared" si="4"/>
        <v>26k2_91miyacyuo</v>
      </c>
      <c r="V99" s="490" t="str">
        <f t="shared" si="5"/>
        <v>26s_91miyacyuo</v>
      </c>
      <c r="AD99" s="490" t="str">
        <f t="shared" si="6"/>
        <v>みやざき中央支援91</v>
      </c>
      <c r="AE99" s="490" t="s">
        <v>710</v>
      </c>
    </row>
    <row r="100" spans="1:31" ht="18.75" customHeight="1">
      <c r="A100" s="523" t="s">
        <v>416</v>
      </c>
      <c r="B100" s="524" t="s">
        <v>417</v>
      </c>
      <c r="C100" s="524">
        <v>92</v>
      </c>
      <c r="D100" s="525" t="s">
        <v>200</v>
      </c>
      <c r="E100" s="526" t="s">
        <v>201</v>
      </c>
      <c r="F100" s="535" t="s">
        <v>202</v>
      </c>
      <c r="G100" s="528"/>
      <c r="H100" s="529" t="str">
        <f t="shared" si="0"/>
        <v/>
      </c>
      <c r="I100" s="530"/>
      <c r="J100" s="531"/>
      <c r="K100" s="563"/>
      <c r="L100" s="532"/>
      <c r="M100" s="576"/>
      <c r="N100" s="531"/>
      <c r="O100" s="584"/>
      <c r="Q100" s="600" t="s">
        <v>417</v>
      </c>
      <c r="R100" s="552" t="str">
        <f t="shared" si="1"/>
        <v>26n_92miyacyuo</v>
      </c>
      <c r="S100" s="490" t="str">
        <f t="shared" si="2"/>
        <v>26n_92miyacyuo</v>
      </c>
      <c r="T100" s="490" t="str">
        <f t="shared" si="3"/>
        <v>26k1_92miyacyuo</v>
      </c>
      <c r="U100" s="490" t="str">
        <f t="shared" si="4"/>
        <v>26k2_92miyacyuo</v>
      </c>
      <c r="V100" s="490" t="str">
        <f t="shared" si="5"/>
        <v>26s_92miyacyuo</v>
      </c>
      <c r="AD100" s="490" t="str">
        <f t="shared" si="6"/>
        <v>赤江まつばら支援92</v>
      </c>
      <c r="AE100" s="490" t="s">
        <v>711</v>
      </c>
    </row>
    <row r="101" spans="1:31" ht="18.75" customHeight="1">
      <c r="A101" s="523"/>
      <c r="B101" s="524" t="s">
        <v>418</v>
      </c>
      <c r="C101" s="524">
        <v>93</v>
      </c>
      <c r="D101" s="525" t="s">
        <v>203</v>
      </c>
      <c r="E101" s="526" t="s">
        <v>204</v>
      </c>
      <c r="F101" s="535" t="s">
        <v>419</v>
      </c>
      <c r="G101" s="528"/>
      <c r="H101" s="529" t="str">
        <f t="shared" si="0"/>
        <v/>
      </c>
      <c r="I101" s="530"/>
      <c r="J101" s="531"/>
      <c r="K101" s="563"/>
      <c r="L101" s="532"/>
      <c r="M101" s="576"/>
      <c r="N101" s="531"/>
      <c r="O101" s="584"/>
      <c r="Q101" s="600" t="s">
        <v>418</v>
      </c>
      <c r="R101" s="552" t="str">
        <f t="shared" si="1"/>
        <v>26n_93minaminokaze</v>
      </c>
      <c r="S101" s="490" t="str">
        <f t="shared" si="2"/>
        <v>26n_93minaminokaze</v>
      </c>
      <c r="T101" s="490" t="str">
        <f t="shared" si="3"/>
        <v>26k1_93minaminokaze</v>
      </c>
      <c r="U101" s="490" t="str">
        <f t="shared" si="4"/>
        <v>26k2_93minaminokaze</v>
      </c>
      <c r="V101" s="490" t="str">
        <f t="shared" si="5"/>
        <v>26s_93minaminokaze</v>
      </c>
      <c r="AD101" s="490" t="str">
        <f t="shared" si="6"/>
        <v>みなみのかぜ支援93</v>
      </c>
      <c r="AE101" s="490" t="s">
        <v>712</v>
      </c>
    </row>
    <row r="102" spans="1:31" ht="18.75" customHeight="1">
      <c r="A102" s="523"/>
      <c r="B102" s="524" t="s">
        <v>420</v>
      </c>
      <c r="C102" s="524">
        <v>94</v>
      </c>
      <c r="D102" s="525" t="s">
        <v>205</v>
      </c>
      <c r="E102" s="526" t="s">
        <v>206</v>
      </c>
      <c r="F102" s="535" t="s">
        <v>421</v>
      </c>
      <c r="G102" s="528"/>
      <c r="H102" s="529" t="str">
        <f t="shared" si="0"/>
        <v/>
      </c>
      <c r="I102" s="530"/>
      <c r="J102" s="531"/>
      <c r="K102" s="563"/>
      <c r="L102" s="532"/>
      <c r="M102" s="576"/>
      <c r="N102" s="531"/>
      <c r="O102" s="584"/>
      <c r="Q102" s="600" t="s">
        <v>420</v>
      </c>
      <c r="R102" s="552" t="str">
        <f t="shared" si="1"/>
        <v>26n_94seiryu</v>
      </c>
      <c r="S102" s="490" t="str">
        <f t="shared" si="2"/>
        <v>26n_94seiryu</v>
      </c>
      <c r="T102" s="490" t="str">
        <f t="shared" si="3"/>
        <v>26k1_94seiryu</v>
      </c>
      <c r="U102" s="490" t="str">
        <f t="shared" si="4"/>
        <v>26k2_94seiryu</v>
      </c>
      <c r="V102" s="490" t="str">
        <f t="shared" si="5"/>
        <v>26s_94seiryu</v>
      </c>
      <c r="AD102" s="490" t="str">
        <f t="shared" si="6"/>
        <v>清武せいりゅう支援94</v>
      </c>
      <c r="AE102" s="490" t="s">
        <v>713</v>
      </c>
    </row>
    <row r="103" spans="1:31" ht="18.75" customHeight="1">
      <c r="A103" s="523"/>
      <c r="B103" s="524" t="s">
        <v>422</v>
      </c>
      <c r="C103" s="524">
        <v>95</v>
      </c>
      <c r="D103" s="525" t="s">
        <v>207</v>
      </c>
      <c r="E103" s="526" t="s">
        <v>208</v>
      </c>
      <c r="F103" s="535" t="s">
        <v>423</v>
      </c>
      <c r="G103" s="528"/>
      <c r="H103" s="529" t="str">
        <f t="shared" si="0"/>
        <v/>
      </c>
      <c r="I103" s="530"/>
      <c r="J103" s="531"/>
      <c r="K103" s="563"/>
      <c r="L103" s="532"/>
      <c r="M103" s="576"/>
      <c r="N103" s="531"/>
      <c r="O103" s="584"/>
      <c r="Q103" s="600" t="s">
        <v>422</v>
      </c>
      <c r="R103" s="552" t="str">
        <f t="shared" si="1"/>
        <v>26n_95kuroshio</v>
      </c>
      <c r="S103" s="490" t="str">
        <f t="shared" si="2"/>
        <v>26n_95kuroshio</v>
      </c>
      <c r="T103" s="490" t="str">
        <f t="shared" si="3"/>
        <v>26k1_95kuroshio</v>
      </c>
      <c r="U103" s="490" t="str">
        <f t="shared" si="4"/>
        <v>26k2_95kuroshio</v>
      </c>
      <c r="V103" s="490" t="str">
        <f t="shared" si="5"/>
        <v>26s_95kuroshio</v>
      </c>
      <c r="AD103" s="490" t="str">
        <f t="shared" si="6"/>
        <v>日南くろしお支援95</v>
      </c>
      <c r="AE103" s="490" t="s">
        <v>714</v>
      </c>
    </row>
    <row r="104" spans="1:31" ht="18.75" customHeight="1">
      <c r="A104" s="523"/>
      <c r="B104" s="524" t="s">
        <v>424</v>
      </c>
      <c r="C104" s="524">
        <v>96</v>
      </c>
      <c r="D104" s="525" t="s">
        <v>209</v>
      </c>
      <c r="E104" s="526" t="s">
        <v>210</v>
      </c>
      <c r="F104" s="535" t="s">
        <v>425</v>
      </c>
      <c r="G104" s="528"/>
      <c r="H104" s="529" t="str">
        <f t="shared" si="0"/>
        <v/>
      </c>
      <c r="I104" s="530"/>
      <c r="J104" s="531"/>
      <c r="K104" s="563"/>
      <c r="L104" s="532"/>
      <c r="M104" s="576"/>
      <c r="N104" s="531"/>
      <c r="O104" s="584"/>
      <c r="Q104" s="600" t="s">
        <v>424</v>
      </c>
      <c r="R104" s="552" t="str">
        <f t="shared" si="1"/>
        <v>26n_96himawari</v>
      </c>
      <c r="S104" s="490" t="str">
        <f t="shared" si="2"/>
        <v>26n_96himawari</v>
      </c>
      <c r="T104" s="490" t="str">
        <f t="shared" si="3"/>
        <v>26k1_96himawari</v>
      </c>
      <c r="U104" s="490" t="str">
        <f t="shared" si="4"/>
        <v>26k2_96himawari</v>
      </c>
      <c r="V104" s="490" t="str">
        <f t="shared" si="5"/>
        <v>26s_96himawari</v>
      </c>
      <c r="AD104" s="490" t="str">
        <f t="shared" si="6"/>
        <v>日向ひまわり支援96</v>
      </c>
      <c r="AE104" s="490" t="s">
        <v>715</v>
      </c>
    </row>
    <row r="105" spans="1:31" ht="18.75" customHeight="1">
      <c r="A105" s="523"/>
      <c r="B105" s="524" t="s">
        <v>426</v>
      </c>
      <c r="C105" s="524">
        <v>97</v>
      </c>
      <c r="D105" s="525" t="s">
        <v>211</v>
      </c>
      <c r="E105" s="526" t="s">
        <v>212</v>
      </c>
      <c r="F105" s="535" t="s">
        <v>427</v>
      </c>
      <c r="G105" s="528"/>
      <c r="H105" s="529" t="str">
        <f t="shared" si="0"/>
        <v/>
      </c>
      <c r="I105" s="530"/>
      <c r="J105" s="531"/>
      <c r="K105" s="563"/>
      <c r="L105" s="532"/>
      <c r="M105" s="576"/>
      <c r="N105" s="531"/>
      <c r="O105" s="584"/>
      <c r="Q105" s="600" t="s">
        <v>426</v>
      </c>
      <c r="R105" s="552" t="str">
        <f t="shared" si="1"/>
        <v>26n_97kirishima</v>
      </c>
      <c r="S105" s="490" t="str">
        <f t="shared" si="2"/>
        <v>26n_97kirishima</v>
      </c>
      <c r="T105" s="490" t="str">
        <f t="shared" si="3"/>
        <v>26k1_97kirishima</v>
      </c>
      <c r="U105" s="490" t="str">
        <f t="shared" si="4"/>
        <v>26k2_97kirishima</v>
      </c>
      <c r="V105" s="490" t="str">
        <f t="shared" si="5"/>
        <v>26s_97kirishima</v>
      </c>
      <c r="AD105" s="490" t="str">
        <f t="shared" si="6"/>
        <v>都城きりしま支援 小林97</v>
      </c>
      <c r="AE105" s="490" t="s">
        <v>716</v>
      </c>
    </row>
    <row r="106" spans="1:31" ht="18.75" customHeight="1">
      <c r="A106" s="523"/>
      <c r="B106" s="524" t="s">
        <v>428</v>
      </c>
      <c r="C106" s="524">
        <v>98</v>
      </c>
      <c r="D106" s="525" t="s">
        <v>213</v>
      </c>
      <c r="E106" s="526" t="s">
        <v>214</v>
      </c>
      <c r="F106" s="535" t="s">
        <v>429</v>
      </c>
      <c r="G106" s="528"/>
      <c r="H106" s="529" t="str">
        <f t="shared" si="0"/>
        <v/>
      </c>
      <c r="I106" s="530"/>
      <c r="J106" s="531"/>
      <c r="K106" s="563"/>
      <c r="L106" s="532"/>
      <c r="M106" s="576"/>
      <c r="N106" s="531"/>
      <c r="O106" s="584"/>
      <c r="Q106" s="600" t="s">
        <v>428</v>
      </c>
      <c r="R106" s="552" t="str">
        <f t="shared" si="1"/>
        <v>26n_98kirishimakoba</v>
      </c>
      <c r="S106" s="490" t="str">
        <f t="shared" si="2"/>
        <v>26n_98kirishimakoba</v>
      </c>
      <c r="T106" s="490" t="str">
        <f t="shared" si="3"/>
        <v>26k1_98kirishimakoba</v>
      </c>
      <c r="U106" s="490" t="str">
        <f t="shared" si="4"/>
        <v>26k2_98kirishimakoba</v>
      </c>
      <c r="V106" s="490" t="str">
        <f t="shared" si="5"/>
        <v>26s_98kirishimakoba</v>
      </c>
      <c r="AD106" s="490" t="str">
        <f t="shared" si="6"/>
        <v>都城きりしま支援98</v>
      </c>
      <c r="AE106" s="490" t="s">
        <v>717</v>
      </c>
    </row>
    <row r="107" spans="1:31" ht="18.75" customHeight="1">
      <c r="A107" s="523"/>
      <c r="B107" s="524" t="s">
        <v>430</v>
      </c>
      <c r="C107" s="524">
        <v>99</v>
      </c>
      <c r="D107" s="525" t="s">
        <v>215</v>
      </c>
      <c r="E107" s="526" t="s">
        <v>216</v>
      </c>
      <c r="F107" s="535" t="s">
        <v>431</v>
      </c>
      <c r="G107" s="528"/>
      <c r="H107" s="529" t="str">
        <f t="shared" si="0"/>
        <v/>
      </c>
      <c r="I107" s="530"/>
      <c r="J107" s="531"/>
      <c r="K107" s="563"/>
      <c r="L107" s="532"/>
      <c r="M107" s="576"/>
      <c r="N107" s="531"/>
      <c r="O107" s="584"/>
      <c r="Q107" s="600" t="s">
        <v>430</v>
      </c>
      <c r="R107" s="552" t="str">
        <f t="shared" si="1"/>
        <v>26n_99rupinasu</v>
      </c>
      <c r="S107" s="490" t="str">
        <f t="shared" si="2"/>
        <v>26n_99rupinasu</v>
      </c>
      <c r="T107" s="490" t="str">
        <f t="shared" si="3"/>
        <v>26k1_99rupinasu</v>
      </c>
      <c r="U107" s="490" t="str">
        <f t="shared" si="4"/>
        <v>26k2_99rupinasu</v>
      </c>
      <c r="V107" s="490" t="str">
        <f t="shared" si="5"/>
        <v>26s_99rupinasu</v>
      </c>
      <c r="AD107" s="490" t="str">
        <f t="shared" si="6"/>
        <v>延岡しろやま支援99</v>
      </c>
      <c r="AE107" s="490" t="s">
        <v>718</v>
      </c>
    </row>
    <row r="108" spans="1:31" ht="18.75" customHeight="1">
      <c r="A108" s="523"/>
      <c r="B108" s="524" t="s">
        <v>432</v>
      </c>
      <c r="C108" s="524">
        <v>100</v>
      </c>
      <c r="D108" s="539" t="s">
        <v>217</v>
      </c>
      <c r="E108" s="526" t="s">
        <v>218</v>
      </c>
      <c r="F108" s="535" t="s">
        <v>433</v>
      </c>
      <c r="G108" s="528"/>
      <c r="H108" s="529" t="str">
        <f t="shared" si="0"/>
        <v/>
      </c>
      <c r="I108" s="530"/>
      <c r="J108" s="531"/>
      <c r="K108" s="563"/>
      <c r="L108" s="532"/>
      <c r="M108" s="576"/>
      <c r="N108" s="531"/>
      <c r="O108" s="584"/>
      <c r="Q108" s="600" t="s">
        <v>432</v>
      </c>
      <c r="R108" s="552" t="str">
        <f t="shared" si="1"/>
        <v>26n_100shiroyamataka</v>
      </c>
      <c r="S108" s="490" t="str">
        <f t="shared" si="2"/>
        <v>26n_100shiroyamataka</v>
      </c>
      <c r="T108" s="490" t="str">
        <f t="shared" si="3"/>
        <v>26k1_100shiroyamataka</v>
      </c>
      <c r="U108" s="490" t="str">
        <f t="shared" si="4"/>
        <v>26k2_100shiroyamataka</v>
      </c>
      <c r="V108" s="490" t="str">
        <f t="shared" si="5"/>
        <v>26s_100shiroyamataka</v>
      </c>
      <c r="AD108" s="490" t="str">
        <f t="shared" si="6"/>
        <v>延岡しろやま支援 高千穂100</v>
      </c>
      <c r="AE108" s="490" t="s">
        <v>719</v>
      </c>
    </row>
    <row r="109" spans="1:31" ht="18.75" customHeight="1">
      <c r="A109" s="523"/>
      <c r="B109" s="524" t="s">
        <v>434</v>
      </c>
      <c r="C109" s="524">
        <v>101</v>
      </c>
      <c r="D109" s="539" t="s">
        <v>219</v>
      </c>
      <c r="E109" s="540" t="s">
        <v>220</v>
      </c>
      <c r="F109" s="535" t="s">
        <v>435</v>
      </c>
      <c r="G109" s="528"/>
      <c r="H109" s="529" t="str">
        <f t="shared" ref="H109:H110" si="7">IF(G109="","",VLOOKUP(G109,$Y$44:$Z$46,2,0))</f>
        <v/>
      </c>
      <c r="I109" s="530"/>
      <c r="J109" s="531"/>
      <c r="K109" s="563"/>
      <c r="L109" s="532"/>
      <c r="M109" s="576"/>
      <c r="N109" s="531"/>
      <c r="O109" s="584"/>
      <c r="Q109" s="600" t="s">
        <v>434</v>
      </c>
      <c r="R109" s="552" t="str">
        <f t="shared" ref="R109:R110" si="8">IF($D$9="n",S109,IF($D$9="k",T109,IF($D$9="s",V109,"")))</f>
        <v>26n_101meisei</v>
      </c>
      <c r="S109" s="490" t="str">
        <f t="shared" ref="S109:S117" si="9">$S$9&amp;F109</f>
        <v>26n_101meisei</v>
      </c>
      <c r="T109" s="490" t="str">
        <f t="shared" ref="T109:T110" si="10">$T$9&amp;F109</f>
        <v>26k1_101meisei</v>
      </c>
      <c r="U109" s="490" t="str">
        <f t="shared" ref="U109:U110" si="11">$U$9&amp;F109</f>
        <v>26k2_101meisei</v>
      </c>
      <c r="V109" s="490" t="str">
        <f t="shared" ref="V109:V110" si="12">$V$9&amp;F109</f>
        <v>26s_101meisei</v>
      </c>
      <c r="AD109" s="490" t="str">
        <f t="shared" ref="AD109:AD110" si="13">E109&amp;TEXT(B109,"00")</f>
        <v>都城さくら聴覚支援101</v>
      </c>
      <c r="AE109" s="490" t="s">
        <v>720</v>
      </c>
    </row>
    <row r="110" spans="1:31" ht="18.75" customHeight="1">
      <c r="A110" s="523"/>
      <c r="B110" s="524" t="s">
        <v>436</v>
      </c>
      <c r="C110" s="524">
        <v>102</v>
      </c>
      <c r="D110" s="539" t="s">
        <v>221</v>
      </c>
      <c r="E110" s="540" t="s">
        <v>210</v>
      </c>
      <c r="F110" s="535" t="s">
        <v>437</v>
      </c>
      <c r="G110" s="528"/>
      <c r="H110" s="529" t="str">
        <f t="shared" si="7"/>
        <v/>
      </c>
      <c r="I110" s="530"/>
      <c r="J110" s="541"/>
      <c r="K110" s="570"/>
      <c r="L110" s="542"/>
      <c r="M110" s="581"/>
      <c r="N110" s="541"/>
      <c r="O110" s="586"/>
      <c r="Q110" s="600" t="s">
        <v>436</v>
      </c>
      <c r="R110" s="553" t="str">
        <f t="shared" si="8"/>
        <v>26n_102sakura</v>
      </c>
      <c r="S110" s="490" t="str">
        <f t="shared" si="9"/>
        <v>26n_102sakura</v>
      </c>
      <c r="T110" s="490" t="str">
        <f t="shared" si="10"/>
        <v>26k1_102sakura</v>
      </c>
      <c r="U110" s="490" t="str">
        <f t="shared" si="11"/>
        <v>26k2_102sakura</v>
      </c>
      <c r="V110" s="490" t="str">
        <f t="shared" si="12"/>
        <v>26s_102sakura</v>
      </c>
      <c r="AD110" s="490" t="str">
        <f t="shared" si="13"/>
        <v>日向ひまわり支援102</v>
      </c>
      <c r="AE110" s="490" t="s">
        <v>721</v>
      </c>
    </row>
    <row r="111" spans="1:31" ht="18.75" hidden="1" customHeight="1">
      <c r="A111" s="523"/>
      <c r="B111" s="524"/>
      <c r="C111" s="524">
        <v>104</v>
      </c>
      <c r="D111" s="539"/>
      <c r="E111" s="539"/>
      <c r="F111" s="527"/>
      <c r="G111" s="528"/>
      <c r="H111" s="529" t="str">
        <f t="shared" ref="H111:H117" si="14">IF(G111="","",VLOOKUP(G111,$Y$44:$Z$46,2,0))</f>
        <v/>
      </c>
      <c r="I111" s="530"/>
      <c r="J111" s="554"/>
      <c r="K111" s="571"/>
      <c r="L111" s="555"/>
      <c r="M111" s="582"/>
      <c r="N111" s="554"/>
      <c r="O111" s="587"/>
      <c r="Q111" s="601"/>
      <c r="S111" s="490" t="str">
        <f t="shared" si="9"/>
        <v>26n_</v>
      </c>
    </row>
    <row r="112" spans="1:31" ht="18.75" hidden="1" customHeight="1">
      <c r="A112" s="523"/>
      <c r="B112" s="524"/>
      <c r="C112" s="524">
        <v>105</v>
      </c>
      <c r="D112" s="539"/>
      <c r="E112" s="539"/>
      <c r="F112" s="527"/>
      <c r="G112" s="543"/>
      <c r="H112" s="539" t="str">
        <f t="shared" si="14"/>
        <v/>
      </c>
      <c r="I112" s="539"/>
      <c r="J112" s="544"/>
      <c r="K112" s="572"/>
      <c r="L112" s="539"/>
      <c r="M112" s="572"/>
      <c r="N112" s="544"/>
      <c r="O112" s="588"/>
      <c r="Q112" s="601"/>
      <c r="S112" s="490" t="str">
        <f t="shared" si="9"/>
        <v>26n_</v>
      </c>
    </row>
    <row r="113" spans="1:19" ht="18.75" hidden="1" customHeight="1">
      <c r="A113" s="523"/>
      <c r="B113" s="524"/>
      <c r="C113" s="524">
        <v>106</v>
      </c>
      <c r="D113" s="539"/>
      <c r="E113" s="539"/>
      <c r="F113" s="527"/>
      <c r="G113" s="543"/>
      <c r="H113" s="539" t="str">
        <f t="shared" si="14"/>
        <v/>
      </c>
      <c r="I113" s="539"/>
      <c r="J113" s="544"/>
      <c r="K113" s="572"/>
      <c r="L113" s="539"/>
      <c r="M113" s="572"/>
      <c r="N113" s="544"/>
      <c r="O113" s="588"/>
      <c r="Q113" s="601"/>
      <c r="S113" s="490" t="str">
        <f t="shared" si="9"/>
        <v>26n_</v>
      </c>
    </row>
    <row r="114" spans="1:19" ht="18.75" hidden="1" customHeight="1">
      <c r="A114" s="523"/>
      <c r="B114" s="524"/>
      <c r="C114" s="524">
        <v>107</v>
      </c>
      <c r="D114" s="539"/>
      <c r="E114" s="539"/>
      <c r="F114" s="527"/>
      <c r="G114" s="543"/>
      <c r="H114" s="539" t="str">
        <f t="shared" si="14"/>
        <v/>
      </c>
      <c r="I114" s="539"/>
      <c r="J114" s="544"/>
      <c r="K114" s="572"/>
      <c r="L114" s="539"/>
      <c r="M114" s="572"/>
      <c r="N114" s="544"/>
      <c r="O114" s="588"/>
      <c r="Q114" s="601"/>
      <c r="S114" s="490" t="str">
        <f t="shared" si="9"/>
        <v>26n_</v>
      </c>
    </row>
    <row r="115" spans="1:19" ht="18.75" hidden="1" customHeight="1">
      <c r="A115" s="523"/>
      <c r="B115" s="524"/>
      <c r="C115" s="524">
        <v>108</v>
      </c>
      <c r="D115" s="539"/>
      <c r="E115" s="539"/>
      <c r="F115" s="527"/>
      <c r="G115" s="543"/>
      <c r="H115" s="539" t="str">
        <f t="shared" si="14"/>
        <v/>
      </c>
      <c r="I115" s="539"/>
      <c r="J115" s="544"/>
      <c r="K115" s="572"/>
      <c r="L115" s="539"/>
      <c r="M115" s="572"/>
      <c r="N115" s="544"/>
      <c r="O115" s="588"/>
      <c r="Q115" s="601"/>
      <c r="S115" s="490" t="str">
        <f t="shared" si="9"/>
        <v>26n_</v>
      </c>
    </row>
    <row r="116" spans="1:19" ht="18.75" hidden="1" customHeight="1">
      <c r="A116" s="523"/>
      <c r="B116" s="524"/>
      <c r="C116" s="524">
        <v>109</v>
      </c>
      <c r="D116" s="539"/>
      <c r="E116" s="539"/>
      <c r="F116" s="527"/>
      <c r="G116" s="543"/>
      <c r="H116" s="539" t="str">
        <f t="shared" si="14"/>
        <v/>
      </c>
      <c r="I116" s="539"/>
      <c r="J116" s="544"/>
      <c r="K116" s="572"/>
      <c r="L116" s="539"/>
      <c r="M116" s="572"/>
      <c r="N116" s="544"/>
      <c r="O116" s="588"/>
      <c r="Q116" s="601"/>
      <c r="S116" s="490" t="str">
        <f t="shared" si="9"/>
        <v>26n_</v>
      </c>
    </row>
    <row r="117" spans="1:19" ht="18.75" hidden="1" customHeight="1">
      <c r="A117" s="545"/>
      <c r="B117" s="546"/>
      <c r="C117" s="546">
        <v>110</v>
      </c>
      <c r="D117" s="547"/>
      <c r="E117" s="547"/>
      <c r="F117" s="547"/>
      <c r="G117" s="548"/>
      <c r="H117" s="547" t="str">
        <f t="shared" si="14"/>
        <v/>
      </c>
      <c r="I117" s="547"/>
      <c r="J117" s="549"/>
      <c r="K117" s="548"/>
      <c r="L117" s="547"/>
      <c r="M117" s="548"/>
      <c r="N117" s="549"/>
      <c r="O117" s="588"/>
      <c r="S117" s="490" t="str">
        <f t="shared" si="9"/>
        <v>26n_</v>
      </c>
    </row>
    <row r="118" spans="1:19" collapsed="1"/>
    <row r="119" spans="1:19">
      <c r="G119" s="506">
        <f>COUNTIFS(G40:G110,"s")</f>
        <v>15</v>
      </c>
    </row>
  </sheetData>
  <mergeCells count="9">
    <mergeCell ref="O42:O43"/>
    <mergeCell ref="R42:R43"/>
    <mergeCell ref="G42:H42"/>
    <mergeCell ref="J42:J43"/>
    <mergeCell ref="L42:L43"/>
    <mergeCell ref="N42:N43"/>
    <mergeCell ref="K42:K43"/>
    <mergeCell ref="M42:M43"/>
    <mergeCell ref="Q42:Q43"/>
  </mergeCells>
  <phoneticPr fontId="4"/>
  <dataValidations disablePrompts="1" count="2">
    <dataValidation type="list" showInputMessage="1" showErrorMessage="1" sqref="E7" xr:uid="{00000000-0002-0000-0200-000000000000}">
      <formula1>"　,NHK杯,高総文祭,新人戦"</formula1>
    </dataValidation>
    <dataValidation type="list" showInputMessage="1" showErrorMessage="1" sqref="E9 I44 G44:G111" xr:uid="{00000000-0002-0000-0200-000001000000}">
      <formula1>"n,k,s"</formula1>
    </dataValidation>
  </dataValidation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U173"/>
  <sheetViews>
    <sheetView showZeros="0" tabSelected="1" zoomScaleNormal="100" zoomScaleSheetLayoutView="100" workbookViewId="0"/>
  </sheetViews>
  <sheetFormatPr defaultColWidth="9" defaultRowHeight="15"/>
  <cols>
    <col min="1" max="1" width="2.125" style="2" customWidth="1"/>
    <col min="2" max="2" width="17.75" style="2" customWidth="1"/>
    <col min="3" max="3" width="27.375" style="2" customWidth="1"/>
    <col min="4" max="4" width="3" style="2" customWidth="1"/>
    <col min="5" max="5" width="9.75" style="2" customWidth="1"/>
    <col min="6" max="6" width="8" style="2" customWidth="1"/>
    <col min="7" max="7" width="6.75" style="2" customWidth="1"/>
    <col min="8" max="8" width="5.75" style="2" customWidth="1"/>
    <col min="9" max="9" width="9" style="2" customWidth="1"/>
    <col min="10" max="10" width="22.5" style="2" customWidth="1"/>
    <col min="11" max="11" width="8.625" style="2" customWidth="1"/>
    <col min="12" max="12" width="7.75" style="255" customWidth="1"/>
    <col min="13" max="13" width="23" style="255" customWidth="1"/>
    <col min="14" max="14" width="5.375" style="255" customWidth="1"/>
    <col min="15" max="15" width="23" style="329" customWidth="1"/>
    <col min="16" max="16" width="5.375" style="596" customWidth="1"/>
    <col min="17" max="17" width="4.125" style="312" customWidth="1"/>
    <col min="18" max="18" width="5.375" style="596" customWidth="1"/>
    <col min="19" max="19" width="27" style="312" customWidth="1"/>
    <col min="20" max="20" width="33.625" style="312" customWidth="1"/>
    <col min="21" max="21" width="9" style="4"/>
    <col min="22" max="16384" width="9" style="2"/>
  </cols>
  <sheetData>
    <row r="1" spans="1:21" ht="15.75" thickBot="1">
      <c r="A1" s="251" t="s">
        <v>222</v>
      </c>
      <c r="B1" s="252"/>
      <c r="C1" s="252"/>
      <c r="D1" s="252"/>
      <c r="E1" s="252"/>
      <c r="F1" s="252"/>
      <c r="G1" s="252"/>
      <c r="H1" s="252"/>
      <c r="I1" s="252"/>
      <c r="J1" s="252"/>
      <c r="K1" s="252"/>
      <c r="L1" s="253"/>
      <c r="M1" s="253"/>
      <c r="N1" s="253"/>
      <c r="T1" s="312" t="s">
        <v>223</v>
      </c>
    </row>
    <row r="2" spans="1:21" ht="26.1" customHeight="1" thickTop="1">
      <c r="A2" s="251"/>
      <c r="B2" s="737" t="str">
        <f>(初期設定!D5)</f>
        <v>第73回NHK杯全国高校放送コンテスト　宮崎県予選</v>
      </c>
      <c r="C2" s="738"/>
      <c r="D2" s="738"/>
      <c r="E2" s="738"/>
      <c r="F2" s="738"/>
      <c r="G2" s="738"/>
      <c r="H2" s="738"/>
      <c r="I2" s="738"/>
      <c r="J2" s="738"/>
      <c r="K2" s="739"/>
      <c r="L2" s="253"/>
      <c r="M2" s="253"/>
      <c r="N2" s="253"/>
      <c r="P2" s="597"/>
      <c r="R2" s="597">
        <f>(初期設定!C44)</f>
        <v>1</v>
      </c>
      <c r="S2" s="312" t="str">
        <f>(初期設定!D44)</f>
        <v>宮崎県立佐土原高等学校</v>
      </c>
      <c r="T2" s="312" t="str">
        <f>(初期設定!F44)</f>
        <v>01sadowara</v>
      </c>
      <c r="U2" s="4" t="s">
        <v>224</v>
      </c>
    </row>
    <row r="3" spans="1:21" ht="26.1" customHeight="1">
      <c r="A3" s="251"/>
      <c r="B3" s="740"/>
      <c r="C3" s="741"/>
      <c r="D3" s="741"/>
      <c r="E3" s="741"/>
      <c r="F3" s="741"/>
      <c r="G3" s="741"/>
      <c r="H3" s="741"/>
      <c r="I3" s="741"/>
      <c r="J3" s="741"/>
      <c r="K3" s="742"/>
      <c r="L3" s="253"/>
      <c r="M3" s="312" t="str">
        <f>IF(C13=0,"表示不可",)</f>
        <v>表示不可</v>
      </c>
      <c r="N3" s="253"/>
      <c r="P3" s="597"/>
      <c r="R3" s="597">
        <f>(初期設定!C45)</f>
        <v>2</v>
      </c>
      <c r="S3" s="312" t="str">
        <f>(初期設定!D45)</f>
        <v>宮崎県立宮崎大宮高等学校</v>
      </c>
      <c r="T3" s="312" t="str">
        <f>(初期設定!F45)</f>
        <v>02oomiya</v>
      </c>
      <c r="U3" s="313" t="s">
        <v>225</v>
      </c>
    </row>
    <row r="4" spans="1:21" ht="26.1" customHeight="1" thickBot="1">
      <c r="A4" s="251"/>
      <c r="B4" s="743"/>
      <c r="C4" s="744"/>
      <c r="D4" s="744"/>
      <c r="E4" s="744"/>
      <c r="F4" s="744"/>
      <c r="G4" s="744"/>
      <c r="H4" s="744"/>
      <c r="I4" s="744"/>
      <c r="J4" s="744"/>
      <c r="K4" s="745"/>
      <c r="L4" s="253"/>
      <c r="M4" s="253"/>
      <c r="N4" s="253"/>
      <c r="P4" s="597"/>
      <c r="R4" s="597">
        <f>(初期設定!C46)</f>
        <v>3</v>
      </c>
      <c r="S4" s="312" t="str">
        <f>(初期設定!D46)</f>
        <v>宮崎県立宮崎海洋高等学校</v>
      </c>
      <c r="T4" s="312" t="str">
        <f>(初期設定!F46)</f>
        <v>03kaiyo</v>
      </c>
    </row>
    <row r="5" spans="1:21" ht="7.5" customHeight="1" thickTop="1" thickBot="1">
      <c r="A5" s="251"/>
      <c r="B5" s="252"/>
      <c r="C5" s="252"/>
      <c r="D5" s="252"/>
      <c r="E5" s="252"/>
      <c r="F5" s="252"/>
      <c r="G5" s="252"/>
      <c r="H5" s="252"/>
      <c r="I5" s="252"/>
      <c r="J5" s="252"/>
      <c r="K5" s="252"/>
      <c r="L5" s="253"/>
      <c r="M5" s="253"/>
      <c r="N5" s="253"/>
      <c r="P5" s="597"/>
      <c r="R5" s="597">
        <f>(初期設定!C47)</f>
        <v>4</v>
      </c>
      <c r="S5" s="312" t="str">
        <f>(初期設定!D47)</f>
        <v>宮崎県立宮崎北高等学校</v>
      </c>
      <c r="T5" s="312" t="str">
        <f>(初期設定!F47)</f>
        <v>04miyakita</v>
      </c>
    </row>
    <row r="6" spans="1:21" ht="19.5" customHeight="1" thickBot="1">
      <c r="A6" s="251"/>
      <c r="B6" s="746" t="s">
        <v>461</v>
      </c>
      <c r="C6" s="747"/>
      <c r="D6" s="747"/>
      <c r="E6" s="747"/>
      <c r="F6" s="747"/>
      <c r="G6" s="748"/>
      <c r="H6" s="252"/>
      <c r="I6" s="252"/>
      <c r="J6" s="252"/>
      <c r="K6" s="252"/>
      <c r="L6" s="253"/>
      <c r="M6" s="253"/>
      <c r="N6" s="253"/>
      <c r="P6" s="597"/>
      <c r="R6" s="597">
        <f>(初期設定!C48)</f>
        <v>5</v>
      </c>
      <c r="S6" s="312" t="str">
        <f>(初期設定!D48)</f>
        <v>宮崎県立宮崎工業高等学校</v>
      </c>
      <c r="T6" s="312" t="str">
        <f>(初期設定!F48)</f>
        <v>05miyakogyo</v>
      </c>
      <c r="U6" s="4" t="s">
        <v>226</v>
      </c>
    </row>
    <row r="7" spans="1:21" ht="7.5" customHeight="1" thickBot="1">
      <c r="A7" s="252"/>
      <c r="B7" s="252"/>
      <c r="C7" s="252"/>
      <c r="D7" s="252"/>
      <c r="E7" s="252"/>
      <c r="F7" s="252"/>
      <c r="G7" s="252"/>
      <c r="H7" s="252"/>
      <c r="I7" s="252"/>
      <c r="J7" s="252"/>
      <c r="K7" s="252"/>
      <c r="L7" s="253"/>
      <c r="M7" s="253"/>
      <c r="N7" s="253"/>
      <c r="P7" s="597"/>
      <c r="R7" s="597">
        <f>(初期設定!C49)</f>
        <v>6</v>
      </c>
      <c r="S7" s="312" t="str">
        <f>(初期設定!D49)</f>
        <v>宮崎県立宮崎商業高等学校</v>
      </c>
      <c r="T7" s="312" t="str">
        <f>(初期設定!F49)</f>
        <v>06miyasho</v>
      </c>
      <c r="U7" s="4" t="s">
        <v>227</v>
      </c>
    </row>
    <row r="8" spans="1:21">
      <c r="A8" s="251"/>
      <c r="B8" s="252"/>
      <c r="C8" s="314" t="s">
        <v>228</v>
      </c>
      <c r="D8" s="252"/>
      <c r="E8" s="756" t="s">
        <v>229</v>
      </c>
      <c r="F8" s="757"/>
      <c r="G8" s="758"/>
      <c r="H8" s="252"/>
      <c r="I8" s="252"/>
      <c r="J8" s="252"/>
      <c r="K8" s="252"/>
      <c r="L8" s="253"/>
      <c r="M8" s="253"/>
      <c r="N8" s="253"/>
      <c r="P8" s="597"/>
      <c r="R8" s="597">
        <f>(初期設定!C50)</f>
        <v>7</v>
      </c>
      <c r="S8" s="312" t="str">
        <f>(初期設定!D50)</f>
        <v>宮崎県立宮崎西高等学校</v>
      </c>
      <c r="T8" s="312" t="str">
        <f>(初期設定!F50)</f>
        <v>07miyanishi</v>
      </c>
    </row>
    <row r="9" spans="1:21" ht="26.25" customHeight="1" thickBot="1">
      <c r="A9" s="251"/>
      <c r="B9" s="315" t="s">
        <v>230</v>
      </c>
      <c r="C9" s="606"/>
      <c r="D9" s="252"/>
      <c r="E9" s="753" t="str">
        <f>IF(ISERROR(VLOOKUP(C9,(初期設定!D44):(初期設定!V120),15,0)),"",VLOOKUP(C9,(初期設定!D44):(初期設定!V120),15,0))</f>
        <v/>
      </c>
      <c r="F9" s="754"/>
      <c r="G9" s="755"/>
      <c r="H9" s="252"/>
      <c r="I9" s="252"/>
      <c r="J9" s="252"/>
      <c r="K9" s="252"/>
      <c r="L9" s="253"/>
      <c r="M9" s="253"/>
      <c r="N9" s="253"/>
      <c r="P9" s="597"/>
      <c r="R9" s="597">
        <f>(初期設定!C51)</f>
        <v>8</v>
      </c>
      <c r="S9" s="312" t="str">
        <f>(初期設定!D51)</f>
        <v>宮崎県立宮崎農業高等学校</v>
      </c>
      <c r="T9" s="312" t="str">
        <f>(初期設定!F51)</f>
        <v>08miyano</v>
      </c>
    </row>
    <row r="10" spans="1:21" ht="7.5" customHeight="1" thickBot="1">
      <c r="A10" s="251"/>
      <c r="B10" s="252"/>
      <c r="C10" s="252"/>
      <c r="D10" s="252"/>
      <c r="E10" s="252"/>
      <c r="F10" s="252" ph="1"/>
      <c r="G10" s="252"/>
      <c r="H10" s="252"/>
      <c r="I10" s="252"/>
      <c r="J10" s="252"/>
      <c r="K10" s="252"/>
      <c r="L10" s="253"/>
      <c r="M10" s="253"/>
      <c r="N10" s="253"/>
      <c r="P10" s="597"/>
      <c r="R10" s="597">
        <f>(初期設定!C52)</f>
        <v>9</v>
      </c>
      <c r="S10" s="312" t="str">
        <f>(初期設定!D52)</f>
        <v>宮崎県立宮崎東高等学校</v>
      </c>
      <c r="T10" s="312" t="str">
        <f>(初期設定!F52)</f>
        <v>09miyahigashi</v>
      </c>
    </row>
    <row r="11" spans="1:21" ht="19.5" customHeight="1" thickBot="1">
      <c r="A11" s="251"/>
      <c r="B11" s="746" t="s">
        <v>468</v>
      </c>
      <c r="C11" s="747"/>
      <c r="D11" s="747"/>
      <c r="E11" s="747"/>
      <c r="F11" s="747"/>
      <c r="G11" s="748"/>
      <c r="H11" s="252"/>
      <c r="I11" s="252"/>
      <c r="J11" s="252"/>
      <c r="K11" s="252"/>
      <c r="L11" s="253"/>
      <c r="M11" s="253"/>
      <c r="N11" s="253"/>
      <c r="P11" s="597"/>
      <c r="R11" s="597">
        <f>(初期設定!C53)</f>
        <v>10</v>
      </c>
      <c r="S11" s="312" t="str">
        <f>(初期設定!D53)</f>
        <v>宮崎県立宮崎南高等学校</v>
      </c>
      <c r="T11" s="312" t="str">
        <f>(初期設定!F53)</f>
        <v>10miyaminami</v>
      </c>
    </row>
    <row r="12" spans="1:21" ht="7.5" customHeight="1">
      <c r="A12" s="251"/>
      <c r="B12" s="252"/>
      <c r="C12" s="252"/>
      <c r="D12" s="252"/>
      <c r="E12" s="252"/>
      <c r="F12" s="252" ph="1"/>
      <c r="G12" s="252"/>
      <c r="H12" s="252"/>
      <c r="I12" s="252"/>
      <c r="J12" s="252"/>
      <c r="K12" s="252"/>
      <c r="L12" s="253"/>
      <c r="M12" s="253"/>
      <c r="N12" s="253"/>
      <c r="P12" s="597"/>
      <c r="R12" s="597">
        <f>(初期設定!C54)</f>
        <v>13</v>
      </c>
      <c r="S12" s="312" t="str">
        <f>(初期設定!D54)</f>
        <v>宮崎県立本庄高等学校</v>
      </c>
      <c r="T12" s="312" t="str">
        <f>(初期設定!F54)</f>
        <v>13honjo</v>
      </c>
    </row>
    <row r="13" spans="1:21" ht="27.75" customHeight="1">
      <c r="A13" s="251"/>
      <c r="B13" s="315" t="s">
        <v>231</v>
      </c>
      <c r="C13" s="316"/>
      <c r="D13" s="252"/>
      <c r="E13" s="252"/>
      <c r="F13" s="252"/>
      <c r="G13" s="252"/>
      <c r="H13" s="252"/>
      <c r="I13" s="252"/>
      <c r="J13" s="252"/>
      <c r="K13" s="252"/>
      <c r="L13" s="253"/>
      <c r="M13" s="253"/>
      <c r="N13" s="253"/>
      <c r="P13" s="597"/>
      <c r="R13" s="597">
        <f>(初期設定!C55)</f>
        <v>14</v>
      </c>
      <c r="S13" s="312" t="str">
        <f>(初期設定!D55)</f>
        <v>宮崎県立高鍋高等学校</v>
      </c>
      <c r="T13" s="312" t="str">
        <f>(初期設定!F55)</f>
        <v>14takanabe</v>
      </c>
    </row>
    <row r="14" spans="1:21" ht="6" customHeight="1" thickBot="1">
      <c r="A14" s="251"/>
      <c r="B14" s="252"/>
      <c r="C14" s="252"/>
      <c r="D14" s="252"/>
      <c r="E14" s="252"/>
      <c r="F14" s="252"/>
      <c r="G14" s="252"/>
      <c r="H14" s="252"/>
      <c r="I14" s="252"/>
      <c r="J14" s="252"/>
      <c r="K14" s="252"/>
      <c r="L14" s="253"/>
      <c r="M14" s="253"/>
      <c r="N14" s="253"/>
      <c r="P14" s="597"/>
      <c r="R14" s="597">
        <f>(初期設定!C56)</f>
        <v>15</v>
      </c>
      <c r="S14" s="312" t="str">
        <f>(初期設定!D56)</f>
        <v>宮崎県立高鍋農業高等学校</v>
      </c>
      <c r="T14" s="312" t="str">
        <f>(初期設定!F56)</f>
        <v>15takano</v>
      </c>
    </row>
    <row r="15" spans="1:21" ht="19.5" customHeight="1" thickBot="1">
      <c r="A15" s="252"/>
      <c r="B15" s="746" t="str">
        <f>IF(C13="参加申し込みしない","③　(ア)のみ入力して次にお進みください","③　ご自身の学校情報など（ア）～（オ）について、以下に入力してください。")</f>
        <v>③　ご自身の学校情報など（ア）～（オ）について、以下に入力してください。</v>
      </c>
      <c r="C15" s="747"/>
      <c r="D15" s="747"/>
      <c r="E15" s="747"/>
      <c r="F15" s="747"/>
      <c r="G15" s="748"/>
      <c r="H15" s="252"/>
      <c r="I15" s="252"/>
      <c r="J15" s="252"/>
      <c r="K15" s="252"/>
      <c r="L15" s="253"/>
      <c r="M15" s="253"/>
      <c r="N15" s="253"/>
      <c r="P15" s="597"/>
      <c r="R15" s="597">
        <f>(初期設定!C57)</f>
        <v>16</v>
      </c>
      <c r="S15" s="312" t="str">
        <f>(初期設定!D57)</f>
        <v>宮崎県立都農高等学校</v>
      </c>
      <c r="T15" s="312" t="str">
        <f>(初期設定!F57)</f>
        <v>16tsuno</v>
      </c>
    </row>
    <row r="16" spans="1:21" ht="8.25" customHeight="1">
      <c r="A16" s="252"/>
      <c r="B16" s="252"/>
      <c r="C16" s="252"/>
      <c r="D16" s="317"/>
      <c r="E16" s="252"/>
      <c r="F16" s="252"/>
      <c r="G16" s="252"/>
      <c r="H16" s="252"/>
      <c r="I16" s="252"/>
      <c r="J16" s="252"/>
      <c r="K16" s="252"/>
      <c r="L16" s="253"/>
      <c r="M16" s="253"/>
      <c r="N16" s="253"/>
      <c r="P16" s="597"/>
      <c r="R16" s="597">
        <f>(初期設定!C58)</f>
        <v>17</v>
      </c>
      <c r="S16" s="312" t="str">
        <f>(初期設定!D58)</f>
        <v>宮崎県立妻高等学校</v>
      </c>
      <c r="T16" s="312" t="str">
        <f>(初期設定!F58)</f>
        <v>17tsuma</v>
      </c>
    </row>
    <row r="17" spans="1:21" ht="26.25" customHeight="1">
      <c r="A17" s="252"/>
      <c r="B17" s="315" t="s">
        <v>232</v>
      </c>
      <c r="C17" s="692"/>
      <c r="D17" s="318"/>
      <c r="E17" s="749" t="s">
        <v>233</v>
      </c>
      <c r="F17" s="749"/>
      <c r="G17" s="749"/>
      <c r="H17" s="749"/>
      <c r="I17" s="319"/>
      <c r="J17" s="252"/>
      <c r="K17" s="252"/>
      <c r="L17" s="253"/>
      <c r="M17" s="253"/>
      <c r="N17" s="253"/>
      <c r="P17" s="597"/>
      <c r="R17" s="597">
        <f>(初期設定!C59)</f>
        <v>21</v>
      </c>
      <c r="S17" s="312" t="str">
        <f>(初期設定!D59)</f>
        <v>宮崎県立高城高等学校</v>
      </c>
      <c r="T17" s="312" t="str">
        <f>(初期設定!F59)</f>
        <v>21takajo</v>
      </c>
    </row>
    <row r="18" spans="1:21" ht="6.75" customHeight="1">
      <c r="A18" s="252"/>
      <c r="B18" s="320"/>
      <c r="C18" s="252"/>
      <c r="D18" s="252"/>
      <c r="E18" s="252"/>
      <c r="F18" s="252"/>
      <c r="G18" s="252"/>
      <c r="H18" s="252"/>
      <c r="I18" s="252"/>
      <c r="J18" s="252"/>
      <c r="K18" s="252"/>
      <c r="L18" s="253"/>
      <c r="M18" s="253"/>
      <c r="N18" s="253"/>
      <c r="P18" s="597"/>
      <c r="R18" s="597">
        <f>(初期設定!C60)</f>
        <v>22</v>
      </c>
      <c r="S18" s="312" t="str">
        <f>(初期設定!D60)</f>
        <v>宮崎県立都城泉ヶ丘高等学校</v>
      </c>
      <c r="T18" s="312" t="str">
        <f>(初期設定!F60)</f>
        <v>22izumigaoka</v>
      </c>
    </row>
    <row r="19" spans="1:21" ht="26.25" customHeight="1">
      <c r="A19" s="252"/>
      <c r="B19" s="315" t="s">
        <v>234</v>
      </c>
      <c r="C19" s="692"/>
      <c r="D19" s="321"/>
      <c r="E19" s="315" t="s">
        <v>235</v>
      </c>
      <c r="F19" s="322"/>
      <c r="G19" s="751" t="s">
        <v>236</v>
      </c>
      <c r="H19" s="752"/>
      <c r="I19" s="752"/>
      <c r="J19" s="752"/>
      <c r="K19" s="752"/>
      <c r="L19" s="752"/>
      <c r="M19" s="253"/>
      <c r="N19" s="253"/>
      <c r="P19" s="597"/>
      <c r="R19" s="597">
        <f>(初期設定!C61)</f>
        <v>23</v>
      </c>
      <c r="S19" s="312" t="str">
        <f>(初期設定!D61)</f>
        <v>宮崎県立都城西高等学校</v>
      </c>
      <c r="T19" s="312" t="str">
        <f>(初期設定!F61)</f>
        <v>23tonishi</v>
      </c>
    </row>
    <row r="20" spans="1:21" ht="6.75" customHeight="1">
      <c r="A20" s="252"/>
      <c r="B20" s="320"/>
      <c r="C20" s="252"/>
      <c r="D20" s="252"/>
      <c r="E20" s="252"/>
      <c r="F20" s="252"/>
      <c r="G20" s="252"/>
      <c r="H20" s="252"/>
      <c r="I20" s="252"/>
      <c r="J20" s="252"/>
      <c r="K20" s="252"/>
      <c r="L20" s="253"/>
      <c r="M20" s="253"/>
      <c r="N20" s="253"/>
      <c r="P20" s="597"/>
      <c r="R20" s="597">
        <f>(初期設定!C62)</f>
        <v>24</v>
      </c>
      <c r="S20" s="312" t="str">
        <f>(初期設定!D62)</f>
        <v>宮崎県立都城工業高等学校</v>
      </c>
      <c r="T20" s="312" t="str">
        <f>(初期設定!F62)</f>
        <v>24toko</v>
      </c>
    </row>
    <row r="21" spans="1:21" ht="26.25" customHeight="1">
      <c r="A21" s="252"/>
      <c r="B21" s="315" t="s">
        <v>237</v>
      </c>
      <c r="C21" s="692"/>
      <c r="D21" s="321"/>
      <c r="E21" s="252"/>
      <c r="F21" s="252"/>
      <c r="G21" s="252"/>
      <c r="H21" s="252"/>
      <c r="I21" s="252"/>
      <c r="J21" s="252"/>
      <c r="K21" s="252"/>
      <c r="L21" s="252"/>
      <c r="M21" s="253"/>
      <c r="N21" s="253"/>
      <c r="P21" s="597"/>
      <c r="R21" s="597">
        <f>(初期設定!C63)</f>
        <v>25</v>
      </c>
      <c r="S21" s="312" t="str">
        <f>(初期設定!D63)</f>
        <v>宮崎県立都城商業高等学校</v>
      </c>
      <c r="T21" s="312" t="str">
        <f>(初期設定!F63)</f>
        <v>25tosho</v>
      </c>
    </row>
    <row r="22" spans="1:21" ht="6.75" customHeight="1">
      <c r="A22" s="252"/>
      <c r="B22" s="320"/>
      <c r="C22" s="252"/>
      <c r="D22" s="252"/>
      <c r="E22" s="252"/>
      <c r="F22" s="252"/>
      <c r="G22" s="252"/>
      <c r="H22" s="252"/>
      <c r="I22" s="252"/>
      <c r="J22" s="252"/>
      <c r="K22" s="252"/>
      <c r="L22" s="253"/>
      <c r="M22" s="253"/>
      <c r="N22" s="253"/>
      <c r="P22" s="597"/>
      <c r="R22" s="597">
        <f>(初期設定!C64)</f>
        <v>26</v>
      </c>
      <c r="S22" s="312" t="str">
        <f>(初期設定!D64)</f>
        <v>宮崎県立都城農業高等学校</v>
      </c>
      <c r="T22" s="312" t="str">
        <f>(初期設定!F64)</f>
        <v>26tono</v>
      </c>
    </row>
    <row r="23" spans="1:21" ht="26.25" customHeight="1">
      <c r="A23" s="252"/>
      <c r="B23" s="324" t="s">
        <v>238</v>
      </c>
      <c r="C23" s="325">
        <f ca="1">TODAY()</f>
        <v>46149</v>
      </c>
      <c r="D23" s="326"/>
      <c r="E23" s="750" t="s">
        <v>239</v>
      </c>
      <c r="F23" s="750"/>
      <c r="G23" s="750"/>
      <c r="H23" s="750"/>
      <c r="I23" s="750"/>
      <c r="J23" s="750"/>
      <c r="K23" s="252"/>
      <c r="L23" s="253"/>
      <c r="M23" s="253"/>
      <c r="N23" s="253"/>
      <c r="P23" s="597"/>
      <c r="R23" s="597">
        <f>(初期設定!C65)</f>
        <v>27</v>
      </c>
      <c r="S23" s="312" t="str">
        <f>(初期設定!D65)</f>
        <v>宮崎県立小林高等学校</v>
      </c>
      <c r="T23" s="312" t="str">
        <f>(初期設定!F65)</f>
        <v>27kobayashi</v>
      </c>
    </row>
    <row r="24" spans="1:21" ht="5.25" customHeight="1">
      <c r="A24" s="252"/>
      <c r="B24" s="252"/>
      <c r="C24" s="252"/>
      <c r="D24" s="252"/>
      <c r="E24" s="252"/>
      <c r="F24" s="252"/>
      <c r="G24" s="252"/>
      <c r="H24" s="252"/>
      <c r="I24" s="252"/>
      <c r="J24" s="252"/>
      <c r="K24" s="252"/>
      <c r="L24" s="253"/>
      <c r="M24" s="253"/>
      <c r="N24" s="253"/>
      <c r="P24" s="597"/>
      <c r="R24" s="597">
        <f>(初期設定!C66)</f>
        <v>28</v>
      </c>
      <c r="S24" s="312" t="str">
        <f>(初期設定!D66)</f>
        <v>宮崎県立小林秀峰高等学校</v>
      </c>
      <c r="T24" s="312" t="str">
        <f>(初期設定!F66)</f>
        <v>28syuho</v>
      </c>
    </row>
    <row r="25" spans="1:21" ht="36.75" customHeight="1">
      <c r="A25" s="252"/>
      <c r="B25" s="252"/>
      <c r="C25" s="252"/>
      <c r="D25" s="252"/>
      <c r="E25" s="252"/>
      <c r="F25" s="252"/>
      <c r="G25" s="252"/>
      <c r="H25" s="252"/>
      <c r="I25" s="252"/>
      <c r="J25" s="252"/>
      <c r="K25" s="252"/>
      <c r="L25" s="253"/>
      <c r="M25" s="253"/>
      <c r="N25" s="253"/>
      <c r="P25" s="597"/>
      <c r="R25" s="597">
        <f>(初期設定!C67)</f>
        <v>29</v>
      </c>
      <c r="S25" s="312" t="str">
        <f>(初期設定!D67)</f>
        <v>宮崎県立飯野高等学校</v>
      </c>
      <c r="T25" s="312" t="str">
        <f>(初期設定!F67)</f>
        <v>29iino</v>
      </c>
    </row>
    <row r="26" spans="1:21" ht="8.25" customHeight="1">
      <c r="A26" s="252"/>
      <c r="B26" s="252"/>
      <c r="C26" s="252"/>
      <c r="D26" s="252"/>
      <c r="E26" s="252"/>
      <c r="F26" s="252"/>
      <c r="G26" s="252"/>
      <c r="H26" s="252"/>
      <c r="I26" s="252"/>
      <c r="J26" s="252"/>
      <c r="K26" s="252"/>
      <c r="L26" s="253"/>
      <c r="M26" s="253"/>
      <c r="N26" s="253"/>
      <c r="P26" s="597"/>
      <c r="R26" s="597">
        <f>(初期設定!C68)</f>
        <v>41</v>
      </c>
      <c r="S26" s="312" t="str">
        <f>(初期設定!D68)</f>
        <v>宮崎県立延岡高等学校</v>
      </c>
      <c r="T26" s="312" t="str">
        <f>(初期設定!F68)</f>
        <v>41nobetaka</v>
      </c>
    </row>
    <row r="27" spans="1:21">
      <c r="A27" s="252"/>
      <c r="B27" s="252"/>
      <c r="C27" s="252"/>
      <c r="D27" s="252"/>
      <c r="E27" s="252"/>
      <c r="F27" s="252"/>
      <c r="G27" s="252"/>
      <c r="H27" s="252"/>
      <c r="I27" s="252"/>
      <c r="J27" s="252"/>
      <c r="K27" s="252"/>
      <c r="L27" s="253"/>
      <c r="M27" s="253"/>
      <c r="N27" s="253"/>
      <c r="P27" s="597"/>
      <c r="R27" s="597">
        <f>(初期設定!C69)</f>
        <v>42</v>
      </c>
      <c r="S27" s="312" t="str">
        <f>(初期設定!D69)</f>
        <v>宮崎県立延岡工業高等学校</v>
      </c>
      <c r="T27" s="312" t="str">
        <f>(初期設定!F69)</f>
        <v>42nobeko</v>
      </c>
    </row>
    <row r="28" spans="1:21" s="255" customFormat="1">
      <c r="A28" s="252"/>
      <c r="B28" s="252"/>
      <c r="C28" s="252"/>
      <c r="D28" s="252"/>
      <c r="E28" s="252"/>
      <c r="F28" s="252"/>
      <c r="G28" s="252"/>
      <c r="H28" s="252"/>
      <c r="I28" s="252"/>
      <c r="J28" s="252"/>
      <c r="K28" s="252"/>
      <c r="L28" s="253"/>
      <c r="M28" s="253"/>
      <c r="N28" s="253"/>
      <c r="O28" s="329"/>
      <c r="P28" s="597"/>
      <c r="Q28" s="312"/>
      <c r="R28" s="597">
        <f>(初期設定!C70)</f>
        <v>43</v>
      </c>
      <c r="S28" s="312" t="str">
        <f>(初期設定!D70)</f>
        <v>宮崎県立延岡商業高等学校</v>
      </c>
      <c r="T28" s="312" t="str">
        <f>(初期設定!F70)</f>
        <v>43nobesho</v>
      </c>
      <c r="U28" s="4"/>
    </row>
    <row r="29" spans="1:21" s="255" customFormat="1">
      <c r="A29" s="252"/>
      <c r="B29" s="252"/>
      <c r="C29" s="252"/>
      <c r="D29" s="252"/>
      <c r="E29" s="252"/>
      <c r="F29" s="252"/>
      <c r="G29" s="252"/>
      <c r="H29" s="252"/>
      <c r="I29" s="252"/>
      <c r="J29" s="252"/>
      <c r="K29" s="252"/>
      <c r="L29" s="253"/>
      <c r="M29" s="253"/>
      <c r="N29" s="253"/>
      <c r="O29" s="329"/>
      <c r="P29" s="597"/>
      <c r="Q29" s="312"/>
      <c r="R29" s="597">
        <f>(初期設定!C71)</f>
        <v>44</v>
      </c>
      <c r="S29" s="312" t="str">
        <f>(初期設定!D71)</f>
        <v>宮崎県立延岡星雲高等学校</v>
      </c>
      <c r="T29" s="312" t="str">
        <f>(初期設定!F71)</f>
        <v>44seiun</v>
      </c>
      <c r="U29" s="4"/>
    </row>
    <row r="30" spans="1:21" s="255" customFormat="1">
      <c r="A30" s="252"/>
      <c r="B30" s="252"/>
      <c r="C30" s="252"/>
      <c r="D30" s="252"/>
      <c r="E30" s="252"/>
      <c r="F30" s="252"/>
      <c r="G30" s="252"/>
      <c r="H30" s="252"/>
      <c r="I30" s="252"/>
      <c r="J30" s="252"/>
      <c r="K30" s="252"/>
      <c r="L30" s="253"/>
      <c r="M30" s="253"/>
      <c r="N30" s="253"/>
      <c r="O30" s="329"/>
      <c r="P30" s="597"/>
      <c r="Q30" s="312"/>
      <c r="R30" s="597">
        <f>(初期設定!C72)</f>
        <v>45</v>
      </c>
      <c r="S30" s="312" t="str">
        <f>(初期設定!D72)</f>
        <v>宮崎県立延岡青朋高等学校</v>
      </c>
      <c r="T30" s="312" t="str">
        <f>(初期設定!F72)</f>
        <v>45seiho</v>
      </c>
      <c r="U30" s="4"/>
    </row>
    <row r="31" spans="1:21" s="255" customFormat="1">
      <c r="A31" s="252"/>
      <c r="B31" s="252"/>
      <c r="C31" s="252"/>
      <c r="D31" s="252"/>
      <c r="E31" s="252"/>
      <c r="F31" s="252"/>
      <c r="G31" s="252"/>
      <c r="H31" s="252"/>
      <c r="I31" s="252"/>
      <c r="J31" s="252"/>
      <c r="K31" s="252"/>
      <c r="L31" s="253"/>
      <c r="M31" s="253"/>
      <c r="N31" s="253"/>
      <c r="O31" s="329"/>
      <c r="P31" s="597"/>
      <c r="Q31" s="312"/>
      <c r="R31" s="597">
        <f>(初期設定!C73)</f>
        <v>46</v>
      </c>
      <c r="S31" s="312" t="str">
        <f>(初期設定!D73)</f>
        <v>宮崎県立富島高等学校</v>
      </c>
      <c r="T31" s="312" t="str">
        <f>(初期設定!F73)</f>
        <v>46tomishima</v>
      </c>
      <c r="U31" s="4"/>
    </row>
    <row r="32" spans="1:21" s="255" customFormat="1">
      <c r="A32" s="252"/>
      <c r="B32" s="252"/>
      <c r="C32" s="252"/>
      <c r="D32" s="252"/>
      <c r="E32" s="252"/>
      <c r="F32" s="252"/>
      <c r="G32" s="252"/>
      <c r="H32" s="252"/>
      <c r="I32" s="252"/>
      <c r="J32" s="252"/>
      <c r="K32" s="252"/>
      <c r="L32" s="253"/>
      <c r="M32" s="253"/>
      <c r="N32" s="253"/>
      <c r="O32" s="329"/>
      <c r="P32" s="597"/>
      <c r="Q32" s="312"/>
      <c r="R32" s="597">
        <f>(初期設定!C74)</f>
        <v>47</v>
      </c>
      <c r="S32" s="312" t="str">
        <f>(初期設定!D74)</f>
        <v>宮崎県立日向高等学校</v>
      </c>
      <c r="T32" s="312" t="str">
        <f>(初期設定!F74)</f>
        <v>47hyuga</v>
      </c>
      <c r="U32" s="4"/>
    </row>
    <row r="33" spans="1:21" s="255" customFormat="1">
      <c r="A33" s="252"/>
      <c r="B33" s="252"/>
      <c r="C33" s="252"/>
      <c r="D33" s="252"/>
      <c r="E33" s="252"/>
      <c r="F33" s="252"/>
      <c r="G33" s="252"/>
      <c r="H33" s="252"/>
      <c r="I33" s="252"/>
      <c r="J33" s="252"/>
      <c r="K33" s="252"/>
      <c r="L33" s="253"/>
      <c r="M33" s="253"/>
      <c r="N33" s="253"/>
      <c r="O33" s="329"/>
      <c r="P33" s="597"/>
      <c r="Q33" s="312"/>
      <c r="R33" s="597">
        <f>(初期設定!C75)</f>
        <v>48</v>
      </c>
      <c r="S33" s="312" t="str">
        <f>(初期設定!D75)</f>
        <v>宮崎県立日向工業高等学校</v>
      </c>
      <c r="T33" s="312" t="str">
        <f>(初期設定!F75)</f>
        <v>48hyugakogyo</v>
      </c>
      <c r="U33" s="4"/>
    </row>
    <row r="34" spans="1:21" s="255" customFormat="1">
      <c r="A34" s="252"/>
      <c r="B34" s="252"/>
      <c r="C34" s="252"/>
      <c r="D34" s="252"/>
      <c r="E34" s="252"/>
      <c r="F34" s="252"/>
      <c r="G34" s="252"/>
      <c r="H34" s="252"/>
      <c r="I34" s="252"/>
      <c r="J34" s="252"/>
      <c r="K34" s="252"/>
      <c r="L34" s="253"/>
      <c r="M34" s="253"/>
      <c r="N34" s="253"/>
      <c r="O34" s="329"/>
      <c r="P34" s="597"/>
      <c r="Q34" s="312"/>
      <c r="R34" s="597">
        <f>(初期設定!C76)</f>
        <v>49</v>
      </c>
      <c r="S34" s="312" t="str">
        <f>(初期設定!D76)</f>
        <v>宮崎県立門川高等学校</v>
      </c>
      <c r="T34" s="312" t="str">
        <f>(初期設定!F76)</f>
        <v>49kadokawa</v>
      </c>
      <c r="U34" s="4"/>
    </row>
    <row r="35" spans="1:21" s="255" customFormat="1">
      <c r="A35" s="252"/>
      <c r="B35" s="252"/>
      <c r="C35" s="252"/>
      <c r="D35" s="252"/>
      <c r="E35" s="252"/>
      <c r="F35" s="252"/>
      <c r="G35" s="252"/>
      <c r="H35" s="252"/>
      <c r="I35" s="252"/>
      <c r="J35" s="252"/>
      <c r="K35" s="252"/>
      <c r="L35" s="253"/>
      <c r="M35" s="253"/>
      <c r="N35" s="253"/>
      <c r="O35" s="329"/>
      <c r="P35" s="597"/>
      <c r="Q35" s="312"/>
      <c r="R35" s="597">
        <f>(初期設定!C77)</f>
        <v>50</v>
      </c>
      <c r="S35" s="312" t="str">
        <f>(初期設定!D77)</f>
        <v>宮崎県立高千穂高等学校</v>
      </c>
      <c r="T35" s="312" t="str">
        <f>(初期設定!F77)</f>
        <v>50takachiho</v>
      </c>
      <c r="U35" s="4"/>
    </row>
    <row r="36" spans="1:21" s="255" customFormat="1">
      <c r="A36" s="252"/>
      <c r="B36" s="252"/>
      <c r="C36" s="252"/>
      <c r="D36" s="252"/>
      <c r="E36" s="252"/>
      <c r="F36" s="252"/>
      <c r="G36" s="252"/>
      <c r="H36" s="252"/>
      <c r="I36" s="252"/>
      <c r="J36" s="252"/>
      <c r="K36" s="252"/>
      <c r="L36" s="253"/>
      <c r="M36" s="253"/>
      <c r="N36" s="253"/>
      <c r="O36" s="329"/>
      <c r="P36" s="597"/>
      <c r="Q36" s="312"/>
      <c r="R36" s="597">
        <f>(初期設定!C78)</f>
        <v>51</v>
      </c>
      <c r="S36" s="312" t="str">
        <f>(初期設定!D78)</f>
        <v>宮崎県立五ヶ瀬中等教育学校</v>
      </c>
      <c r="T36" s="312" t="str">
        <f>(初期設定!F78)</f>
        <v>51gokase</v>
      </c>
      <c r="U36" s="4"/>
    </row>
    <row r="37" spans="1:21" s="255" customFormat="1">
      <c r="A37" s="252"/>
      <c r="B37" s="252"/>
      <c r="C37" s="252"/>
      <c r="D37" s="252"/>
      <c r="E37" s="252"/>
      <c r="F37" s="252"/>
      <c r="G37" s="252"/>
      <c r="H37" s="252"/>
      <c r="I37" s="252"/>
      <c r="J37" s="252"/>
      <c r="K37" s="252"/>
      <c r="L37" s="253"/>
      <c r="M37" s="253"/>
      <c r="N37" s="253"/>
      <c r="O37" s="329"/>
      <c r="P37" s="597"/>
      <c r="Q37" s="312"/>
      <c r="R37" s="597">
        <f>(初期設定!C79)</f>
        <v>61</v>
      </c>
      <c r="S37" s="312" t="str">
        <f>(初期設定!D79)</f>
        <v>宮崎県立日南高等学校</v>
      </c>
      <c r="T37" s="312" t="str">
        <f>(初期設定!F79)</f>
        <v>61nichinan</v>
      </c>
      <c r="U37" s="4"/>
    </row>
    <row r="38" spans="1:21" s="255" customFormat="1">
      <c r="A38" s="252"/>
      <c r="B38" s="252"/>
      <c r="C38" s="252"/>
      <c r="D38" s="252"/>
      <c r="E38" s="252"/>
      <c r="F38" s="252"/>
      <c r="G38" s="252"/>
      <c r="H38" s="252"/>
      <c r="I38" s="252"/>
      <c r="J38" s="252"/>
      <c r="K38" s="252"/>
      <c r="L38" s="253"/>
      <c r="M38" s="253"/>
      <c r="N38" s="253"/>
      <c r="O38" s="329"/>
      <c r="P38" s="597"/>
      <c r="Q38" s="312"/>
      <c r="R38" s="597">
        <f>(初期設定!C80)</f>
        <v>62</v>
      </c>
      <c r="S38" s="312" t="str">
        <f>(初期設定!D80)</f>
        <v>宮崎県立日南振徳高等学校</v>
      </c>
      <c r="T38" s="312" t="str">
        <f>(初期設定!F80)</f>
        <v>62shintoku</v>
      </c>
      <c r="U38" s="4"/>
    </row>
    <row r="39" spans="1:21" s="255" customFormat="1">
      <c r="A39" s="252"/>
      <c r="B39" s="252"/>
      <c r="C39" s="252"/>
      <c r="D39" s="252"/>
      <c r="E39" s="252"/>
      <c r="F39" s="252"/>
      <c r="G39" s="252"/>
      <c r="H39" s="252"/>
      <c r="I39" s="252"/>
      <c r="J39" s="252"/>
      <c r="K39" s="252"/>
      <c r="L39" s="253"/>
      <c r="M39" s="253"/>
      <c r="N39" s="253"/>
      <c r="O39" s="329"/>
      <c r="P39" s="597"/>
      <c r="Q39" s="312"/>
      <c r="R39" s="597">
        <f>(初期設定!C81)</f>
        <v>63</v>
      </c>
      <c r="S39" s="312" t="str">
        <f>(初期設定!D81)</f>
        <v>宮崎県立福島高等学校</v>
      </c>
      <c r="T39" s="312" t="str">
        <f>(初期設定!F81)</f>
        <v>63ｆukushima</v>
      </c>
      <c r="U39" s="4"/>
    </row>
    <row r="40" spans="1:21" s="255" customFormat="1">
      <c r="A40" s="252"/>
      <c r="B40" s="252"/>
      <c r="C40" s="252"/>
      <c r="D40" s="252"/>
      <c r="E40" s="252"/>
      <c r="F40" s="252"/>
      <c r="G40" s="252"/>
      <c r="H40" s="252"/>
      <c r="I40" s="252"/>
      <c r="J40" s="252"/>
      <c r="K40" s="252"/>
      <c r="L40" s="253"/>
      <c r="M40" s="253"/>
      <c r="N40" s="253"/>
      <c r="O40" s="329"/>
      <c r="P40" s="597"/>
      <c r="Q40" s="312"/>
      <c r="R40" s="597">
        <f>(初期設定!C82)</f>
        <v>71</v>
      </c>
      <c r="S40" s="312" t="str">
        <f>(初期設定!D82)</f>
        <v>日南学園高等学校 宮崎穎学館</v>
      </c>
      <c r="T40" s="312" t="str">
        <f>(初期設定!F82)</f>
        <v>71eigakukan</v>
      </c>
      <c r="U40" s="4"/>
    </row>
    <row r="41" spans="1:21" s="328" customFormat="1">
      <c r="A41" s="252"/>
      <c r="B41" s="252"/>
      <c r="C41" s="252"/>
      <c r="D41" s="252"/>
      <c r="E41" s="252"/>
      <c r="F41" s="252"/>
      <c r="G41" s="252"/>
      <c r="H41" s="252"/>
      <c r="I41" s="252"/>
      <c r="J41" s="252"/>
      <c r="K41" s="252"/>
      <c r="L41" s="253"/>
      <c r="M41" s="253"/>
      <c r="N41" s="253"/>
      <c r="O41" s="329"/>
      <c r="P41" s="597"/>
      <c r="Q41" s="312"/>
      <c r="R41" s="597">
        <f>(初期設定!C83)</f>
        <v>72</v>
      </c>
      <c r="S41" s="312" t="str">
        <f>(初期設定!D83)</f>
        <v>日章学園高等学校</v>
      </c>
      <c r="T41" s="312" t="str">
        <f>(初期設定!F83)</f>
        <v>72nissho</v>
      </c>
      <c r="U41" s="327"/>
    </row>
    <row r="42" spans="1:21" s="328" customFormat="1">
      <c r="A42" s="252"/>
      <c r="B42" s="252"/>
      <c r="C42" s="252"/>
      <c r="D42" s="252"/>
      <c r="E42" s="252"/>
      <c r="F42" s="252"/>
      <c r="G42" s="252"/>
      <c r="H42" s="252"/>
      <c r="I42" s="252"/>
      <c r="J42" s="252"/>
      <c r="K42" s="252"/>
      <c r="L42" s="253"/>
      <c r="M42" s="253"/>
      <c r="N42" s="253"/>
      <c r="O42" s="329"/>
      <c r="P42" s="597"/>
      <c r="Q42" s="312"/>
      <c r="R42" s="597">
        <f>(初期設定!C84)</f>
        <v>73</v>
      </c>
      <c r="S42" s="312" t="str">
        <f>(初期設定!D84)</f>
        <v>日向学院高等学校</v>
      </c>
      <c r="T42" s="312" t="str">
        <f>(初期設定!F84)</f>
        <v>73hyugagakuin</v>
      </c>
      <c r="U42" s="327"/>
    </row>
    <row r="43" spans="1:21" s="328" customFormat="1">
      <c r="A43" s="252"/>
      <c r="B43" s="252"/>
      <c r="C43" s="252"/>
      <c r="D43" s="252"/>
      <c r="E43" s="252"/>
      <c r="F43" s="252"/>
      <c r="G43" s="252"/>
      <c r="H43" s="252"/>
      <c r="I43" s="252"/>
      <c r="J43" s="252"/>
      <c r="K43" s="252"/>
      <c r="L43" s="253"/>
      <c r="M43" s="253"/>
      <c r="N43" s="253"/>
      <c r="O43" s="329"/>
      <c r="P43" s="597"/>
      <c r="Q43" s="312"/>
      <c r="R43" s="597">
        <f>(初期設定!C85)</f>
        <v>74</v>
      </c>
      <c r="S43" s="312" t="str">
        <f>(初期設定!D85)</f>
        <v>鵬翔高等学校</v>
      </c>
      <c r="T43" s="312" t="str">
        <f>(初期設定!F85)</f>
        <v>74hosho</v>
      </c>
      <c r="U43" s="327"/>
    </row>
    <row r="44" spans="1:21" s="328" customFormat="1">
      <c r="A44" s="252"/>
      <c r="B44" s="252"/>
      <c r="C44" s="252"/>
      <c r="D44" s="252"/>
      <c r="E44" s="252"/>
      <c r="F44" s="252"/>
      <c r="G44" s="252"/>
      <c r="H44" s="252"/>
      <c r="I44" s="252"/>
      <c r="J44" s="252"/>
      <c r="K44" s="252"/>
      <c r="L44" s="253"/>
      <c r="M44" s="253"/>
      <c r="N44" s="253"/>
      <c r="O44" s="329"/>
      <c r="P44" s="597"/>
      <c r="Q44" s="312"/>
      <c r="R44" s="597">
        <f>(初期設定!C86)</f>
        <v>75</v>
      </c>
      <c r="S44" s="312" t="str">
        <f>(初期設定!D86)</f>
        <v>宮崎日本大学高等学校</v>
      </c>
      <c r="T44" s="312" t="str">
        <f>(初期設定!F86)</f>
        <v>75nichidai</v>
      </c>
      <c r="U44" s="327"/>
    </row>
    <row r="45" spans="1:21" s="328" customFormat="1">
      <c r="A45" s="252"/>
      <c r="B45" s="252"/>
      <c r="C45" s="252"/>
      <c r="D45" s="252"/>
      <c r="E45" s="252"/>
      <c r="F45" s="252"/>
      <c r="G45" s="252"/>
      <c r="H45" s="252"/>
      <c r="I45" s="252"/>
      <c r="J45" s="252"/>
      <c r="K45" s="252"/>
      <c r="L45" s="253"/>
      <c r="M45" s="253"/>
      <c r="N45" s="253"/>
      <c r="O45" s="329"/>
      <c r="P45" s="597"/>
      <c r="Q45" s="312"/>
      <c r="R45" s="597">
        <f>(初期設定!C87)</f>
        <v>76</v>
      </c>
      <c r="S45" s="312" t="str">
        <f>(初期設定!D87)</f>
        <v>宮崎第一高等学校</v>
      </c>
      <c r="T45" s="312" t="str">
        <f>(初期設定!F87)</f>
        <v>76daiichi</v>
      </c>
      <c r="U45" s="327"/>
    </row>
    <row r="46" spans="1:21" s="328" customFormat="1">
      <c r="A46" s="2"/>
      <c r="B46" s="2"/>
      <c r="C46" s="2"/>
      <c r="D46" s="2"/>
      <c r="E46" s="2"/>
      <c r="F46" s="2"/>
      <c r="G46" s="2"/>
      <c r="H46" s="2"/>
      <c r="I46" s="2"/>
      <c r="J46" s="2"/>
      <c r="K46" s="2"/>
      <c r="L46" s="255"/>
      <c r="M46" s="255"/>
      <c r="N46" s="255"/>
      <c r="O46" s="329"/>
      <c r="P46" s="597"/>
      <c r="Q46" s="312"/>
      <c r="R46" s="597">
        <f>(初期設定!C88)</f>
        <v>77</v>
      </c>
      <c r="S46" s="312" t="str">
        <f>(初期設定!D88)</f>
        <v>宮崎学園高等学校</v>
      </c>
      <c r="T46" s="312" t="str">
        <f>(初期設定!F88)</f>
        <v>77miyagaku</v>
      </c>
      <c r="U46" s="327"/>
    </row>
    <row r="47" spans="1:21" s="328" customFormat="1">
      <c r="A47" s="2"/>
      <c r="B47" s="2"/>
      <c r="C47" s="2"/>
      <c r="D47" s="2"/>
      <c r="E47" s="2"/>
      <c r="F47" s="2"/>
      <c r="G47" s="2"/>
      <c r="H47" s="2"/>
      <c r="I47" s="2"/>
      <c r="J47" s="2"/>
      <c r="K47" s="2"/>
      <c r="L47" s="255"/>
      <c r="M47" s="255"/>
      <c r="N47" s="255"/>
      <c r="O47" s="329"/>
      <c r="P47" s="597"/>
      <c r="Q47" s="312"/>
      <c r="R47" s="597">
        <f>(初期設定!C89)</f>
        <v>78</v>
      </c>
      <c r="S47" s="312" t="str">
        <f>(初期設定!D89)</f>
        <v>明倫館学院</v>
      </c>
      <c r="T47" s="312" t="str">
        <f>(初期設定!F89)</f>
        <v>78meirinkan</v>
      </c>
      <c r="U47" s="327"/>
    </row>
    <row r="48" spans="1:21" s="328" customFormat="1">
      <c r="A48" s="2"/>
      <c r="B48" s="2"/>
      <c r="C48" s="2"/>
      <c r="D48" s="2"/>
      <c r="E48" s="2"/>
      <c r="F48" s="2"/>
      <c r="G48" s="2"/>
      <c r="H48" s="2"/>
      <c r="I48" s="2"/>
      <c r="J48" s="2"/>
      <c r="K48" s="2"/>
      <c r="L48" s="255"/>
      <c r="M48" s="255"/>
      <c r="N48" s="255"/>
      <c r="O48" s="329"/>
      <c r="P48" s="597"/>
      <c r="Q48" s="312"/>
      <c r="R48" s="597">
        <f>(初期設定!C90)</f>
        <v>79</v>
      </c>
      <c r="S48" s="312" t="str">
        <f>(初期設定!D90)</f>
        <v>日章学園九州国際高等学校</v>
      </c>
      <c r="T48" s="312" t="str">
        <f>(初期設定!F90)</f>
        <v>79kyusyukokusai</v>
      </c>
      <c r="U48" s="327"/>
    </row>
    <row r="49" spans="1:21" s="328" customFormat="1">
      <c r="A49" s="2"/>
      <c r="B49" s="2"/>
      <c r="C49" s="2"/>
      <c r="D49" s="2"/>
      <c r="E49" s="2"/>
      <c r="F49" s="2"/>
      <c r="G49" s="2"/>
      <c r="H49" s="2"/>
      <c r="I49" s="2"/>
      <c r="J49" s="2"/>
      <c r="K49" s="2"/>
      <c r="L49" s="255"/>
      <c r="M49" s="255"/>
      <c r="N49" s="255"/>
      <c r="O49" s="329"/>
      <c r="P49" s="597"/>
      <c r="Q49" s="312"/>
      <c r="R49" s="597">
        <f>(初期設定!C91)</f>
        <v>80</v>
      </c>
      <c r="S49" s="312" t="str">
        <f>(初期設定!D91)</f>
        <v>小林西高等学校</v>
      </c>
      <c r="T49" s="312" t="str">
        <f>(初期設定!F91)</f>
        <v>80kobayashinishi</v>
      </c>
      <c r="U49" s="327"/>
    </row>
    <row r="50" spans="1:21" s="328" customFormat="1">
      <c r="A50" s="2"/>
      <c r="B50" s="2"/>
      <c r="C50" s="2"/>
      <c r="D50" s="2"/>
      <c r="E50" s="2"/>
      <c r="F50" s="2"/>
      <c r="G50" s="2"/>
      <c r="H50" s="2"/>
      <c r="I50" s="2"/>
      <c r="J50" s="2"/>
      <c r="K50" s="2"/>
      <c r="L50" s="255"/>
      <c r="M50" s="255"/>
      <c r="N50" s="255"/>
      <c r="O50" s="329"/>
      <c r="P50" s="597"/>
      <c r="Q50" s="312"/>
      <c r="R50" s="597">
        <f>(初期設定!C92)</f>
        <v>81</v>
      </c>
      <c r="S50" s="312" t="str">
        <f>(初期設定!D92)</f>
        <v>日南学園高等学校</v>
      </c>
      <c r="T50" s="312" t="str">
        <f>(初期設定!F92)</f>
        <v>81nichinangakuen</v>
      </c>
      <c r="U50" s="327"/>
    </row>
    <row r="51" spans="1:21" s="328" customFormat="1">
      <c r="A51" s="2"/>
      <c r="B51" s="2"/>
      <c r="C51" s="2"/>
      <c r="D51" s="2"/>
      <c r="E51" s="2"/>
      <c r="F51" s="2"/>
      <c r="G51" s="2"/>
      <c r="H51" s="2"/>
      <c r="I51" s="2"/>
      <c r="J51" s="2"/>
      <c r="K51" s="2"/>
      <c r="L51" s="255"/>
      <c r="M51" s="255"/>
      <c r="N51" s="255"/>
      <c r="O51" s="329"/>
      <c r="P51" s="597"/>
      <c r="Q51" s="312"/>
      <c r="R51" s="597">
        <f>(初期設定!C93)</f>
        <v>82</v>
      </c>
      <c r="S51" s="312" t="str">
        <f>(初期設定!D93)</f>
        <v>延岡学園高等学校</v>
      </c>
      <c r="T51" s="312" t="str">
        <f>(初期設定!F93)</f>
        <v>82nobeokagakuen</v>
      </c>
      <c r="U51" s="327"/>
    </row>
    <row r="52" spans="1:21" s="328" customFormat="1">
      <c r="A52" s="2"/>
      <c r="B52" s="2"/>
      <c r="C52" s="2"/>
      <c r="D52" s="2"/>
      <c r="E52" s="2"/>
      <c r="F52" s="2"/>
      <c r="G52" s="2"/>
      <c r="H52" s="2"/>
      <c r="I52" s="2"/>
      <c r="J52" s="2"/>
      <c r="K52" s="2"/>
      <c r="L52" s="255"/>
      <c r="M52" s="255"/>
      <c r="N52" s="255"/>
      <c r="O52" s="329"/>
      <c r="P52" s="597"/>
      <c r="Q52" s="312"/>
      <c r="R52" s="597">
        <f>(初期設定!C94)</f>
        <v>83</v>
      </c>
      <c r="S52" s="312" t="str">
        <f>(初期設定!D94)</f>
        <v>聖心ウルスラ学園高等学校</v>
      </c>
      <c r="T52" s="312" t="str">
        <f>(初期設定!F94)</f>
        <v>83ursula</v>
      </c>
      <c r="U52" s="327"/>
    </row>
    <row r="53" spans="1:21">
      <c r="P53" s="597"/>
      <c r="R53" s="597">
        <f>(初期設定!C95)</f>
        <v>84</v>
      </c>
      <c r="S53" s="312" t="str">
        <f>(初期設定!D95)</f>
        <v>都城聖ドミニコ学園高等学校</v>
      </c>
      <c r="T53" s="312" t="str">
        <f>(初期設定!F95)</f>
        <v>84dominico</v>
      </c>
    </row>
    <row r="54" spans="1:21">
      <c r="P54" s="597"/>
      <c r="R54" s="597">
        <f>(初期設定!C96)</f>
        <v>85</v>
      </c>
      <c r="S54" s="312" t="str">
        <f>(初期設定!D96)</f>
        <v>都城高等学校</v>
      </c>
      <c r="T54" s="312" t="str">
        <f>(初期設定!F96)</f>
        <v>85miyakonojo</v>
      </c>
    </row>
    <row r="55" spans="1:21">
      <c r="P55" s="597"/>
      <c r="R55" s="597">
        <f>(初期設定!C97)</f>
        <v>86</v>
      </c>
      <c r="S55" s="312" t="str">
        <f>(初期設定!D97)</f>
        <v>櫻美学園高等学校</v>
      </c>
      <c r="T55" s="312" t="str">
        <f>(初期設定!F97)</f>
        <v>86oubigakuen</v>
      </c>
    </row>
    <row r="56" spans="1:21" s="328" customFormat="1">
      <c r="A56" s="2"/>
      <c r="B56" s="2"/>
      <c r="C56" s="2"/>
      <c r="D56" s="2"/>
      <c r="E56" s="2"/>
      <c r="F56" s="2"/>
      <c r="G56" s="2"/>
      <c r="H56" s="2"/>
      <c r="I56" s="2"/>
      <c r="J56" s="2"/>
      <c r="K56" s="2"/>
      <c r="L56" s="255"/>
      <c r="M56" s="255"/>
      <c r="N56" s="255"/>
      <c r="O56" s="329"/>
      <c r="P56" s="597"/>
      <c r="Q56" s="312"/>
      <c r="R56" s="597">
        <f>(初期設定!C98)</f>
        <v>87</v>
      </c>
      <c r="S56" s="312" t="str">
        <f>(初期設定!D98)</f>
        <v>クラーク記念国際高等学校　宮崎キャンパス</v>
      </c>
      <c r="T56" s="312" t="str">
        <f>(初期設定!F98)</f>
        <v>87clark</v>
      </c>
      <c r="U56" s="327"/>
    </row>
    <row r="57" spans="1:21" s="328" customFormat="1">
      <c r="A57" s="2"/>
      <c r="B57" s="2"/>
      <c r="C57" s="2"/>
      <c r="D57" s="2"/>
      <c r="E57" s="2"/>
      <c r="F57" s="2"/>
      <c r="G57" s="2"/>
      <c r="H57" s="2"/>
      <c r="I57" s="2"/>
      <c r="J57" s="2"/>
      <c r="K57" s="2"/>
      <c r="L57" s="255"/>
      <c r="M57" s="255"/>
      <c r="N57" s="255"/>
      <c r="O57" s="329"/>
      <c r="P57" s="597"/>
      <c r="Q57" s="312"/>
      <c r="R57" s="597">
        <f>(初期設定!C99)</f>
        <v>91</v>
      </c>
      <c r="S57" s="312" t="str">
        <f>(初期設定!D99)</f>
        <v>宮崎県立みやざき中央支援学校</v>
      </c>
      <c r="T57" s="312" t="str">
        <f>(初期設定!F99)</f>
        <v>91miyacyuo</v>
      </c>
      <c r="U57" s="327"/>
    </row>
    <row r="58" spans="1:21" s="328" customFormat="1">
      <c r="A58" s="2"/>
      <c r="B58" s="2"/>
      <c r="C58" s="2"/>
      <c r="D58" s="2"/>
      <c r="E58" s="2"/>
      <c r="F58" s="2"/>
      <c r="G58" s="2"/>
      <c r="H58" s="2"/>
      <c r="I58" s="2"/>
      <c r="J58" s="2"/>
      <c r="K58" s="2"/>
      <c r="L58" s="255"/>
      <c r="M58" s="255"/>
      <c r="N58" s="255"/>
      <c r="O58" s="329"/>
      <c r="P58" s="597"/>
      <c r="Q58" s="312"/>
      <c r="R58" s="597">
        <f>(初期設定!C100)</f>
        <v>92</v>
      </c>
      <c r="S58" s="312" t="str">
        <f>(初期設定!D100)</f>
        <v>宮崎県立赤江まつばら支援学校</v>
      </c>
      <c r="T58" s="312" t="str">
        <f>(初期設定!F100)</f>
        <v>92miyacyuo</v>
      </c>
      <c r="U58" s="327"/>
    </row>
    <row r="59" spans="1:21" s="328" customFormat="1">
      <c r="A59" s="2"/>
      <c r="B59" s="2"/>
      <c r="C59" s="2"/>
      <c r="D59" s="2"/>
      <c r="E59" s="2"/>
      <c r="F59" s="2"/>
      <c r="G59" s="2"/>
      <c r="H59" s="2"/>
      <c r="I59" s="2"/>
      <c r="J59" s="2"/>
      <c r="K59" s="2"/>
      <c r="L59" s="255"/>
      <c r="M59" s="255"/>
      <c r="N59" s="255"/>
      <c r="O59" s="329"/>
      <c r="P59" s="597"/>
      <c r="Q59" s="312"/>
      <c r="R59" s="597">
        <f>(初期設定!C101)</f>
        <v>93</v>
      </c>
      <c r="S59" s="312" t="str">
        <f>(初期設定!D101)</f>
        <v>宮崎県立みなみのかぜ支援学校</v>
      </c>
      <c r="T59" s="312" t="str">
        <f>(初期設定!F101)</f>
        <v>93minaminokaze</v>
      </c>
      <c r="U59" s="327"/>
    </row>
    <row r="60" spans="1:21" s="328" customFormat="1">
      <c r="A60" s="2"/>
      <c r="B60" s="2"/>
      <c r="C60" s="2"/>
      <c r="D60" s="2"/>
      <c r="E60" s="2"/>
      <c r="F60" s="2"/>
      <c r="G60" s="2"/>
      <c r="H60" s="2"/>
      <c r="I60" s="2"/>
      <c r="J60" s="2"/>
      <c r="K60" s="2"/>
      <c r="L60" s="255"/>
      <c r="M60" s="255"/>
      <c r="N60" s="255"/>
      <c r="O60" s="329"/>
      <c r="P60" s="597"/>
      <c r="Q60" s="312"/>
      <c r="R60" s="597">
        <f>(初期設定!C102)</f>
        <v>94</v>
      </c>
      <c r="S60" s="312" t="str">
        <f>(初期設定!D102)</f>
        <v>宮崎県立清武せいりゅう支援学校</v>
      </c>
      <c r="T60" s="312" t="str">
        <f>(初期設定!F102)</f>
        <v>94seiryu</v>
      </c>
      <c r="U60" s="327"/>
    </row>
    <row r="61" spans="1:21" s="328" customFormat="1">
      <c r="A61" s="2"/>
      <c r="B61" s="2"/>
      <c r="C61" s="2"/>
      <c r="D61" s="2"/>
      <c r="E61" s="2"/>
      <c r="F61" s="2"/>
      <c r="G61" s="2"/>
      <c r="H61" s="2"/>
      <c r="I61" s="2"/>
      <c r="J61" s="2"/>
      <c r="K61" s="2"/>
      <c r="L61" s="255"/>
      <c r="M61" s="255"/>
      <c r="N61" s="255"/>
      <c r="O61" s="329"/>
      <c r="P61" s="597"/>
      <c r="Q61" s="312"/>
      <c r="R61" s="597">
        <f>(初期設定!C103)</f>
        <v>95</v>
      </c>
      <c r="S61" s="312" t="str">
        <f>(初期設定!D103)</f>
        <v>宮崎県立日南くろしお支援学校</v>
      </c>
      <c r="T61" s="312" t="str">
        <f>(初期設定!F103)</f>
        <v>95kuroshio</v>
      </c>
      <c r="U61" s="327"/>
    </row>
    <row r="62" spans="1:21" s="328" customFormat="1">
      <c r="A62" s="2"/>
      <c r="B62" s="2"/>
      <c r="C62" s="2"/>
      <c r="D62" s="2"/>
      <c r="E62" s="2"/>
      <c r="F62" s="2"/>
      <c r="G62" s="2"/>
      <c r="H62" s="2"/>
      <c r="I62" s="2"/>
      <c r="J62" s="2"/>
      <c r="K62" s="2"/>
      <c r="L62" s="255"/>
      <c r="M62" s="255"/>
      <c r="N62" s="255"/>
      <c r="O62" s="329"/>
      <c r="P62" s="597"/>
      <c r="Q62" s="312"/>
      <c r="R62" s="597">
        <f>(初期設定!C104)</f>
        <v>96</v>
      </c>
      <c r="S62" s="312" t="str">
        <f>(初期設定!D104)</f>
        <v>宮崎県立日向ひまわり支援学校</v>
      </c>
      <c r="T62" s="312" t="str">
        <f>(初期設定!F104)</f>
        <v>96himawari</v>
      </c>
      <c r="U62" s="327"/>
    </row>
    <row r="63" spans="1:21" s="328" customFormat="1">
      <c r="A63" s="2"/>
      <c r="B63" s="2"/>
      <c r="C63" s="2"/>
      <c r="D63" s="2"/>
      <c r="E63" s="2"/>
      <c r="F63" s="2"/>
      <c r="G63" s="2"/>
      <c r="H63" s="2"/>
      <c r="I63" s="2"/>
      <c r="J63" s="2"/>
      <c r="K63" s="2"/>
      <c r="L63" s="255"/>
      <c r="M63" s="255"/>
      <c r="N63" s="255"/>
      <c r="O63" s="329"/>
      <c r="P63" s="597"/>
      <c r="Q63" s="312"/>
      <c r="R63" s="597">
        <f>(初期設定!C105)</f>
        <v>97</v>
      </c>
      <c r="S63" s="312" t="str">
        <f>(初期設定!D105)</f>
        <v>宮崎県立都城きりしま支援学校</v>
      </c>
      <c r="T63" s="312" t="str">
        <f>(初期設定!F105)</f>
        <v>97kirishima</v>
      </c>
      <c r="U63" s="327"/>
    </row>
    <row r="64" spans="1:21" s="328" customFormat="1">
      <c r="A64" s="2"/>
      <c r="B64" s="2"/>
      <c r="C64" s="2"/>
      <c r="D64" s="2"/>
      <c r="E64" s="2"/>
      <c r="F64" s="2"/>
      <c r="G64" s="2"/>
      <c r="H64" s="2"/>
      <c r="I64" s="2"/>
      <c r="J64" s="2"/>
      <c r="K64" s="2"/>
      <c r="L64" s="255"/>
      <c r="M64" s="255"/>
      <c r="N64" s="255"/>
      <c r="O64" s="329"/>
      <c r="P64" s="597"/>
      <c r="Q64" s="312"/>
      <c r="R64" s="597">
        <f>(初期設定!C106)</f>
        <v>98</v>
      </c>
      <c r="S64" s="312" t="str">
        <f>(初期設定!D106)</f>
        <v>宮崎県立都城きりしま支援学校 小林校</v>
      </c>
      <c r="T64" s="312" t="str">
        <f>(初期設定!F106)</f>
        <v>98kirishimakoba</v>
      </c>
      <c r="U64" s="327"/>
    </row>
    <row r="65" spans="16:20">
      <c r="P65" s="597"/>
      <c r="R65" s="597">
        <f>(初期設定!C107)</f>
        <v>99</v>
      </c>
      <c r="S65" s="312" t="str">
        <f>(初期設定!D107)</f>
        <v>宮崎県立児湯るぴなす支援学校</v>
      </c>
      <c r="T65" s="312" t="str">
        <f>(初期設定!F107)</f>
        <v>99rupinasu</v>
      </c>
    </row>
    <row r="66" spans="16:20">
      <c r="P66" s="597"/>
      <c r="R66" s="597">
        <f>(初期設定!C108)</f>
        <v>100</v>
      </c>
      <c r="S66" s="312" t="str">
        <f>(初期設定!D108)</f>
        <v>宮崎県立延岡しろやま支援学校 高千穂校</v>
      </c>
      <c r="T66" s="312" t="str">
        <f>(初期設定!F108)</f>
        <v>100shiroyamataka</v>
      </c>
    </row>
    <row r="67" spans="16:20">
      <c r="P67" s="597"/>
      <c r="R67" s="597">
        <f>(初期設定!C109)</f>
        <v>101</v>
      </c>
      <c r="S67" s="312" t="str">
        <f>(初期設定!D109)</f>
        <v>宮崎県立明星視覚支援学校</v>
      </c>
      <c r="T67" s="312" t="str">
        <f>(初期設定!F109)</f>
        <v>101meisei</v>
      </c>
    </row>
    <row r="68" spans="16:20">
      <c r="P68" s="597"/>
      <c r="R68" s="597">
        <f>(初期設定!C110)</f>
        <v>102</v>
      </c>
      <c r="S68" s="312" t="str">
        <f>(初期設定!D110)</f>
        <v>宮崎県立都城さくら聴覚支援学校</v>
      </c>
      <c r="T68" s="312" t="str">
        <f>(初期設定!F110)</f>
        <v>102sakura</v>
      </c>
    </row>
    <row r="69" spans="16:20">
      <c r="P69" s="597"/>
      <c r="R69" s="597">
        <f>(初期設定!C111)</f>
        <v>104</v>
      </c>
      <c r="S69" s="312">
        <f>(初期設定!D111)</f>
        <v>0</v>
      </c>
      <c r="T69" s="312">
        <f>(初期設定!F111)</f>
        <v>0</v>
      </c>
    </row>
    <row r="70" spans="16:20">
      <c r="P70" s="597"/>
      <c r="R70" s="597">
        <f>(初期設定!C112)</f>
        <v>105</v>
      </c>
      <c r="S70" s="312">
        <f>(初期設定!D112)</f>
        <v>0</v>
      </c>
      <c r="T70" s="312">
        <f>(初期設定!F112)</f>
        <v>0</v>
      </c>
    </row>
    <row r="71" spans="16:20">
      <c r="P71" s="597"/>
      <c r="R71" s="597">
        <f>(初期設定!C113)</f>
        <v>106</v>
      </c>
      <c r="S71" s="312">
        <f>(初期設定!D113)</f>
        <v>0</v>
      </c>
      <c r="T71" s="312">
        <f>(初期設定!F113)</f>
        <v>0</v>
      </c>
    </row>
    <row r="72" spans="16:20">
      <c r="P72" s="597"/>
      <c r="R72" s="597">
        <f>(初期設定!C114)</f>
        <v>107</v>
      </c>
      <c r="S72" s="312">
        <f>(初期設定!D114)</f>
        <v>0</v>
      </c>
      <c r="T72" s="312">
        <f>(初期設定!F114)</f>
        <v>0</v>
      </c>
    </row>
    <row r="73" spans="16:20">
      <c r="P73" s="597"/>
      <c r="R73" s="597">
        <f>(初期設定!C115)</f>
        <v>108</v>
      </c>
      <c r="S73" s="312">
        <f>(初期設定!D115)</f>
        <v>0</v>
      </c>
      <c r="T73" s="312">
        <f>(初期設定!F115)</f>
        <v>0</v>
      </c>
    </row>
    <row r="74" spans="16:20">
      <c r="P74" s="597"/>
      <c r="R74" s="597">
        <f>(初期設定!C116)</f>
        <v>109</v>
      </c>
      <c r="S74" s="312">
        <f>(初期設定!D116)</f>
        <v>0</v>
      </c>
      <c r="T74" s="329"/>
    </row>
    <row r="75" spans="16:20">
      <c r="P75" s="597"/>
      <c r="R75" s="597">
        <f>(初期設定!C117)</f>
        <v>110</v>
      </c>
      <c r="S75" s="312">
        <f>(初期設定!D117)</f>
        <v>0</v>
      </c>
      <c r="T75" s="329"/>
    </row>
    <row r="76" spans="16:20">
      <c r="P76" s="597"/>
      <c r="R76" s="597">
        <f>(初期設定!C118)</f>
        <v>0</v>
      </c>
      <c r="S76" s="312">
        <f>(初期設定!D118)</f>
        <v>0</v>
      </c>
      <c r="T76" s="329"/>
    </row>
    <row r="77" spans="16:20">
      <c r="P77" s="597"/>
      <c r="R77" s="597">
        <f>(初期設定!C119)</f>
        <v>0</v>
      </c>
      <c r="S77" s="312">
        <f>(初期設定!D119)</f>
        <v>0</v>
      </c>
      <c r="T77" s="329"/>
    </row>
    <row r="78" spans="16:20">
      <c r="P78" s="597"/>
      <c r="R78" s="329"/>
      <c r="S78" s="329"/>
      <c r="T78" s="329"/>
    </row>
    <row r="79" spans="16:20">
      <c r="P79" s="597"/>
      <c r="R79" s="597">
        <f>(初期設定!C120)</f>
        <v>0</v>
      </c>
      <c r="S79" s="312">
        <f>(初期設定!D120)</f>
        <v>0</v>
      </c>
      <c r="T79" s="312">
        <f>(初期設定!F116)</f>
        <v>0</v>
      </c>
    </row>
    <row r="80" spans="16:20">
      <c r="P80" s="597"/>
      <c r="R80" s="597">
        <f>(初期設定!C121)</f>
        <v>0</v>
      </c>
      <c r="S80" s="312">
        <f>(初期設定!D121)</f>
        <v>0</v>
      </c>
      <c r="T80" s="312">
        <f>(初期設定!F117)</f>
        <v>0</v>
      </c>
    </row>
    <row r="81" spans="16:20">
      <c r="P81" s="597"/>
      <c r="R81" s="597">
        <f>(初期設定!C122)</f>
        <v>0</v>
      </c>
      <c r="S81" s="312">
        <f>(初期設定!D122)</f>
        <v>0</v>
      </c>
      <c r="T81" s="312">
        <f>(初期設定!F118)</f>
        <v>0</v>
      </c>
    </row>
    <row r="82" spans="16:20">
      <c r="P82" s="597"/>
      <c r="R82" s="597">
        <f>(初期設定!C123)</f>
        <v>0</v>
      </c>
      <c r="S82" s="312">
        <f>(初期設定!D123)</f>
        <v>0</v>
      </c>
      <c r="T82" s="312">
        <f>(初期設定!F119)</f>
        <v>0</v>
      </c>
    </row>
    <row r="83" spans="16:20">
      <c r="P83" s="597"/>
      <c r="R83" s="597">
        <f>(初期設定!C124)</f>
        <v>0</v>
      </c>
      <c r="S83" s="312">
        <f>(初期設定!D124)</f>
        <v>0</v>
      </c>
      <c r="T83" s="312">
        <f>(初期設定!F120)</f>
        <v>0</v>
      </c>
    </row>
    <row r="84" spans="16:20">
      <c r="P84" s="597"/>
      <c r="R84" s="329"/>
      <c r="S84" s="329"/>
      <c r="T84" s="312">
        <f>(初期設定!F121)</f>
        <v>0</v>
      </c>
    </row>
    <row r="85" spans="16:20">
      <c r="P85" s="597"/>
      <c r="R85" s="329"/>
      <c r="S85" s="329"/>
      <c r="T85" s="312">
        <f>(初期設定!F122)</f>
        <v>0</v>
      </c>
    </row>
    <row r="86" spans="16:20">
      <c r="P86" s="597"/>
      <c r="R86" s="329"/>
      <c r="S86" s="329"/>
      <c r="T86" s="312">
        <f>(初期設定!F123)</f>
        <v>0</v>
      </c>
    </row>
    <row r="87" spans="16:20">
      <c r="P87" s="597"/>
      <c r="R87" s="329"/>
      <c r="S87" s="329"/>
      <c r="T87" s="312">
        <f>(初期設定!F124)</f>
        <v>0</v>
      </c>
    </row>
    <row r="88" spans="16:20">
      <c r="P88" s="597"/>
      <c r="R88" s="597">
        <f>(初期設定!C125)</f>
        <v>0</v>
      </c>
      <c r="S88" s="312">
        <f>(初期設定!D125)</f>
        <v>0</v>
      </c>
      <c r="T88" s="312">
        <f>(初期設定!F125)</f>
        <v>0</v>
      </c>
    </row>
    <row r="101" spans="1:21" s="328" customFormat="1">
      <c r="A101" s="2"/>
      <c r="B101" s="2"/>
      <c r="C101" s="2"/>
      <c r="D101" s="2"/>
      <c r="E101" s="2"/>
      <c r="F101" s="2"/>
      <c r="G101" s="2"/>
      <c r="H101" s="2"/>
      <c r="I101" s="2"/>
      <c r="J101" s="2"/>
      <c r="K101" s="2"/>
      <c r="L101" s="255"/>
      <c r="M101" s="255"/>
      <c r="N101" s="255"/>
      <c r="O101" s="329"/>
      <c r="P101" s="596"/>
      <c r="Q101" s="312"/>
      <c r="R101" s="596"/>
      <c r="S101" s="312"/>
      <c r="T101" s="312"/>
      <c r="U101" s="327"/>
    </row>
    <row r="102" spans="1:21" s="328" customFormat="1">
      <c r="A102" s="2"/>
      <c r="B102" s="2"/>
      <c r="C102" s="2"/>
      <c r="D102" s="2"/>
      <c r="E102" s="2"/>
      <c r="F102" s="2"/>
      <c r="G102" s="2"/>
      <c r="H102" s="2"/>
      <c r="I102" s="2"/>
      <c r="J102" s="2"/>
      <c r="K102" s="2"/>
      <c r="L102" s="255"/>
      <c r="M102" s="255"/>
      <c r="N102" s="255"/>
      <c r="O102" s="329"/>
      <c r="P102" s="596"/>
      <c r="Q102" s="312"/>
      <c r="R102" s="596"/>
      <c r="S102" s="312"/>
      <c r="T102" s="312"/>
      <c r="U102" s="327"/>
    </row>
    <row r="103" spans="1:21" s="328" customFormat="1">
      <c r="A103" s="2"/>
      <c r="B103" s="2"/>
      <c r="C103" s="2"/>
      <c r="D103" s="2"/>
      <c r="E103" s="2"/>
      <c r="F103" s="2"/>
      <c r="G103" s="2"/>
      <c r="H103" s="2"/>
      <c r="I103" s="2"/>
      <c r="J103" s="2"/>
      <c r="K103" s="2"/>
      <c r="L103" s="255"/>
      <c r="M103" s="255"/>
      <c r="N103" s="255"/>
      <c r="O103" s="329"/>
      <c r="P103" s="596"/>
      <c r="Q103" s="312"/>
      <c r="R103" s="596"/>
      <c r="S103" s="312"/>
      <c r="T103" s="312"/>
      <c r="U103" s="327"/>
    </row>
    <row r="104" spans="1:21" s="328" customFormat="1">
      <c r="A104" s="2"/>
      <c r="B104" s="2"/>
      <c r="C104" s="2"/>
      <c r="D104" s="2"/>
      <c r="E104" s="2"/>
      <c r="F104" s="2"/>
      <c r="G104" s="2"/>
      <c r="H104" s="2"/>
      <c r="I104" s="2"/>
      <c r="J104" s="2"/>
      <c r="K104" s="2"/>
      <c r="L104" s="255"/>
      <c r="M104" s="255"/>
      <c r="N104" s="255"/>
      <c r="O104" s="329"/>
      <c r="P104" s="596"/>
      <c r="Q104" s="312"/>
      <c r="R104" s="596"/>
      <c r="S104" s="312"/>
      <c r="T104" s="312"/>
      <c r="U104" s="327"/>
    </row>
    <row r="105" spans="1:21" s="328" customFormat="1">
      <c r="A105" s="2"/>
      <c r="B105" s="2"/>
      <c r="C105" s="2"/>
      <c r="D105" s="2"/>
      <c r="E105" s="2"/>
      <c r="F105" s="2"/>
      <c r="G105" s="2"/>
      <c r="H105" s="2"/>
      <c r="I105" s="2"/>
      <c r="J105" s="2"/>
      <c r="K105" s="2"/>
      <c r="L105" s="255"/>
      <c r="M105" s="255"/>
      <c r="N105" s="255"/>
      <c r="O105" s="329"/>
      <c r="P105" s="596"/>
      <c r="Q105" s="312"/>
      <c r="R105" s="596"/>
      <c r="S105" s="312"/>
      <c r="T105" s="312"/>
      <c r="U105" s="327"/>
    </row>
    <row r="106" spans="1:21" s="328" customFormat="1">
      <c r="A106" s="2"/>
      <c r="B106" s="2"/>
      <c r="C106" s="2"/>
      <c r="D106" s="2"/>
      <c r="E106" s="2"/>
      <c r="F106" s="2"/>
      <c r="G106" s="2"/>
      <c r="H106" s="2"/>
      <c r="I106" s="2"/>
      <c r="J106" s="2"/>
      <c r="K106" s="2"/>
      <c r="L106" s="255"/>
      <c r="M106" s="255"/>
      <c r="N106" s="255"/>
      <c r="O106" s="329"/>
      <c r="P106" s="596"/>
      <c r="Q106" s="312"/>
      <c r="R106" s="596"/>
      <c r="S106" s="312"/>
      <c r="T106" s="312"/>
      <c r="U106" s="327"/>
    </row>
    <row r="107" spans="1:21" s="328" customFormat="1">
      <c r="A107" s="2"/>
      <c r="B107" s="2"/>
      <c r="C107" s="2"/>
      <c r="D107" s="2"/>
      <c r="E107" s="2"/>
      <c r="F107" s="2"/>
      <c r="G107" s="2"/>
      <c r="H107" s="2"/>
      <c r="I107" s="2"/>
      <c r="J107" s="2"/>
      <c r="K107" s="2"/>
      <c r="L107" s="255"/>
      <c r="M107" s="255"/>
      <c r="N107" s="255"/>
      <c r="O107" s="329"/>
      <c r="P107" s="596"/>
      <c r="Q107" s="312"/>
      <c r="R107" s="596"/>
      <c r="S107" s="312"/>
      <c r="T107" s="312"/>
      <c r="U107" s="327"/>
    </row>
    <row r="108" spans="1:21" s="328" customFormat="1">
      <c r="A108" s="2"/>
      <c r="B108" s="2"/>
      <c r="C108" s="2"/>
      <c r="D108" s="2"/>
      <c r="E108" s="2"/>
      <c r="F108" s="2"/>
      <c r="G108" s="2"/>
      <c r="H108" s="2"/>
      <c r="I108" s="2"/>
      <c r="J108" s="2"/>
      <c r="K108" s="2"/>
      <c r="L108" s="255"/>
      <c r="M108" s="255"/>
      <c r="N108" s="255"/>
      <c r="O108" s="329"/>
      <c r="P108" s="596"/>
      <c r="Q108" s="312"/>
      <c r="R108" s="596"/>
      <c r="S108" s="312"/>
      <c r="T108" s="312"/>
      <c r="U108" s="327"/>
    </row>
    <row r="109" spans="1:21" s="328" customFormat="1">
      <c r="A109" s="2"/>
      <c r="B109" s="2"/>
      <c r="C109" s="2"/>
      <c r="D109" s="2"/>
      <c r="E109" s="2"/>
      <c r="F109" s="2"/>
      <c r="G109" s="2"/>
      <c r="H109" s="2"/>
      <c r="I109" s="2"/>
      <c r="J109" s="2"/>
      <c r="K109" s="2"/>
      <c r="L109" s="255"/>
      <c r="M109" s="255"/>
      <c r="N109" s="255"/>
      <c r="O109" s="329"/>
      <c r="P109" s="596"/>
      <c r="Q109" s="312"/>
      <c r="R109" s="596"/>
      <c r="S109" s="312"/>
      <c r="T109" s="312"/>
      <c r="U109" s="327"/>
    </row>
    <row r="110" spans="1:21" s="328" customFormat="1">
      <c r="A110" s="2"/>
      <c r="B110" s="2"/>
      <c r="C110" s="2"/>
      <c r="D110" s="2"/>
      <c r="E110" s="2"/>
      <c r="F110" s="2"/>
      <c r="G110" s="2"/>
      <c r="H110" s="2"/>
      <c r="I110" s="2"/>
      <c r="J110" s="2"/>
      <c r="K110" s="2"/>
      <c r="L110" s="255"/>
      <c r="M110" s="255"/>
      <c r="N110" s="255"/>
      <c r="O110" s="329"/>
      <c r="P110" s="596"/>
      <c r="Q110" s="312"/>
      <c r="R110" s="596"/>
      <c r="S110" s="312"/>
      <c r="T110" s="312"/>
      <c r="U110" s="327"/>
    </row>
    <row r="111" spans="1:21" s="328" customFormat="1">
      <c r="A111" s="2"/>
      <c r="B111" s="2"/>
      <c r="C111" s="2"/>
      <c r="D111" s="2"/>
      <c r="E111" s="2"/>
      <c r="F111" s="2"/>
      <c r="G111" s="2"/>
      <c r="H111" s="2"/>
      <c r="I111" s="2"/>
      <c r="J111" s="2"/>
      <c r="K111" s="2"/>
      <c r="L111" s="255"/>
      <c r="M111" s="255"/>
      <c r="N111" s="255"/>
      <c r="O111" s="329"/>
      <c r="P111" s="596"/>
      <c r="Q111" s="312"/>
      <c r="R111" s="596"/>
      <c r="S111" s="312"/>
      <c r="T111" s="312"/>
      <c r="U111" s="327"/>
    </row>
    <row r="112" spans="1:21" s="328" customFormat="1">
      <c r="A112" s="2"/>
      <c r="B112" s="2"/>
      <c r="C112" s="2"/>
      <c r="D112" s="2"/>
      <c r="E112" s="2"/>
      <c r="F112" s="2"/>
      <c r="G112" s="2"/>
      <c r="H112" s="2"/>
      <c r="I112" s="2"/>
      <c r="J112" s="2"/>
      <c r="K112" s="2"/>
      <c r="L112" s="255"/>
      <c r="M112" s="255"/>
      <c r="N112" s="255"/>
      <c r="O112" s="329"/>
      <c r="P112" s="596"/>
      <c r="Q112" s="312"/>
      <c r="R112" s="596"/>
      <c r="S112" s="312"/>
      <c r="T112" s="312"/>
      <c r="U112" s="327"/>
    </row>
    <row r="113" spans="1:21" s="328" customFormat="1">
      <c r="A113" s="2"/>
      <c r="B113" s="2"/>
      <c r="C113" s="2"/>
      <c r="D113" s="2"/>
      <c r="E113" s="2"/>
      <c r="F113" s="2"/>
      <c r="G113" s="2"/>
      <c r="H113" s="2"/>
      <c r="I113" s="2"/>
      <c r="J113" s="2"/>
      <c r="K113" s="2"/>
      <c r="L113" s="255"/>
      <c r="M113" s="255"/>
      <c r="N113" s="255"/>
      <c r="O113" s="329"/>
      <c r="P113" s="596"/>
      <c r="Q113" s="312"/>
      <c r="R113" s="596"/>
      <c r="S113" s="312"/>
      <c r="T113" s="312"/>
      <c r="U113" s="327"/>
    </row>
    <row r="114" spans="1:21" s="328" customFormat="1">
      <c r="A114" s="2"/>
      <c r="B114" s="2"/>
      <c r="C114" s="2"/>
      <c r="D114" s="2"/>
      <c r="E114" s="2"/>
      <c r="F114" s="2"/>
      <c r="G114" s="2"/>
      <c r="H114" s="2"/>
      <c r="I114" s="2"/>
      <c r="J114" s="2"/>
      <c r="K114" s="2"/>
      <c r="L114" s="255"/>
      <c r="M114" s="255"/>
      <c r="N114" s="255"/>
      <c r="O114" s="329"/>
      <c r="P114" s="596"/>
      <c r="Q114" s="312"/>
      <c r="R114" s="596"/>
      <c r="S114" s="312"/>
      <c r="T114" s="312"/>
      <c r="U114" s="327"/>
    </row>
    <row r="115" spans="1:21" s="328" customFormat="1">
      <c r="A115" s="2"/>
      <c r="B115" s="2"/>
      <c r="C115" s="2"/>
      <c r="D115" s="2"/>
      <c r="E115" s="2"/>
      <c r="F115" s="2"/>
      <c r="G115" s="2"/>
      <c r="H115" s="2"/>
      <c r="I115" s="2"/>
      <c r="J115" s="2"/>
      <c r="K115" s="2"/>
      <c r="L115" s="255"/>
      <c r="M115" s="255"/>
      <c r="N115" s="255"/>
      <c r="O115" s="329"/>
      <c r="P115" s="596"/>
      <c r="Q115" s="312"/>
      <c r="R115" s="596"/>
      <c r="S115" s="312"/>
      <c r="T115" s="312"/>
      <c r="U115" s="327"/>
    </row>
    <row r="116" spans="1:21" s="328" customFormat="1">
      <c r="A116" s="2"/>
      <c r="B116" s="2"/>
      <c r="C116" s="2"/>
      <c r="D116" s="2"/>
      <c r="E116" s="2"/>
      <c r="F116" s="2"/>
      <c r="G116" s="2"/>
      <c r="H116" s="2"/>
      <c r="I116" s="2"/>
      <c r="J116" s="2"/>
      <c r="K116" s="2"/>
      <c r="L116" s="255"/>
      <c r="M116" s="255"/>
      <c r="N116" s="255"/>
      <c r="O116" s="329"/>
      <c r="P116" s="596"/>
      <c r="Q116" s="312"/>
      <c r="R116" s="596"/>
      <c r="S116" s="312"/>
      <c r="T116" s="312"/>
      <c r="U116" s="327"/>
    </row>
    <row r="117" spans="1:21" s="328" customFormat="1">
      <c r="A117" s="2"/>
      <c r="B117" s="2"/>
      <c r="C117" s="2"/>
      <c r="D117" s="2"/>
      <c r="E117" s="2"/>
      <c r="F117" s="2"/>
      <c r="G117" s="2"/>
      <c r="H117" s="2"/>
      <c r="I117" s="2"/>
      <c r="J117" s="2"/>
      <c r="K117" s="2"/>
      <c r="L117" s="255"/>
      <c r="M117" s="255"/>
      <c r="N117" s="255"/>
      <c r="O117" s="329"/>
      <c r="P117" s="596"/>
      <c r="Q117" s="312"/>
      <c r="R117" s="596"/>
      <c r="S117" s="312"/>
      <c r="T117" s="312"/>
      <c r="U117" s="327"/>
    </row>
    <row r="118" spans="1:21" s="328" customFormat="1">
      <c r="A118" s="2"/>
      <c r="B118" s="2"/>
      <c r="C118" s="2"/>
      <c r="D118" s="2"/>
      <c r="E118" s="2"/>
      <c r="F118" s="2"/>
      <c r="G118" s="2"/>
      <c r="H118" s="2"/>
      <c r="I118" s="2"/>
      <c r="J118" s="2"/>
      <c r="K118" s="2"/>
      <c r="L118" s="255"/>
      <c r="M118" s="255"/>
      <c r="N118" s="255"/>
      <c r="O118" s="329"/>
      <c r="P118" s="596"/>
      <c r="Q118" s="312"/>
      <c r="R118" s="596"/>
      <c r="S118" s="312"/>
      <c r="T118" s="312"/>
      <c r="U118" s="327"/>
    </row>
    <row r="119" spans="1:21" s="328" customFormat="1">
      <c r="A119" s="2"/>
      <c r="B119" s="2"/>
      <c r="C119" s="2"/>
      <c r="D119" s="2"/>
      <c r="E119" s="2"/>
      <c r="F119" s="2"/>
      <c r="G119" s="2"/>
      <c r="H119" s="2"/>
      <c r="I119" s="2"/>
      <c r="J119" s="2"/>
      <c r="K119" s="2"/>
      <c r="L119" s="255"/>
      <c r="M119" s="255"/>
      <c r="N119" s="255"/>
      <c r="O119" s="329"/>
      <c r="P119" s="596"/>
      <c r="Q119" s="312"/>
      <c r="R119" s="596"/>
      <c r="S119" s="312"/>
      <c r="T119" s="312"/>
      <c r="U119" s="327"/>
    </row>
    <row r="120" spans="1:21" s="328" customFormat="1">
      <c r="A120" s="2"/>
      <c r="B120" s="2"/>
      <c r="C120" s="2"/>
      <c r="D120" s="2"/>
      <c r="E120" s="2"/>
      <c r="F120" s="2"/>
      <c r="G120" s="2"/>
      <c r="H120" s="2"/>
      <c r="I120" s="2"/>
      <c r="J120" s="2"/>
      <c r="K120" s="2"/>
      <c r="L120" s="255"/>
      <c r="M120" s="255"/>
      <c r="N120" s="255"/>
      <c r="O120" s="329"/>
      <c r="P120" s="596"/>
      <c r="Q120" s="312"/>
      <c r="R120" s="596"/>
      <c r="S120" s="312"/>
      <c r="T120" s="312"/>
      <c r="U120" s="327"/>
    </row>
    <row r="121" spans="1:21" s="328" customFormat="1">
      <c r="A121" s="2"/>
      <c r="B121" s="2"/>
      <c r="C121" s="2"/>
      <c r="D121" s="2"/>
      <c r="E121" s="2"/>
      <c r="F121" s="2"/>
      <c r="G121" s="2"/>
      <c r="H121" s="2"/>
      <c r="I121" s="2"/>
      <c r="J121" s="2"/>
      <c r="K121" s="2"/>
      <c r="L121" s="255"/>
      <c r="M121" s="255"/>
      <c r="N121" s="255"/>
      <c r="O121" s="329"/>
      <c r="P121" s="596"/>
      <c r="Q121" s="312"/>
      <c r="R121" s="596"/>
      <c r="S121" s="312"/>
      <c r="T121" s="312"/>
      <c r="U121" s="327"/>
    </row>
    <row r="122" spans="1:21" s="328" customFormat="1">
      <c r="A122" s="2"/>
      <c r="B122" s="2"/>
      <c r="C122" s="2"/>
      <c r="D122" s="2"/>
      <c r="E122" s="2"/>
      <c r="F122" s="2"/>
      <c r="G122" s="2"/>
      <c r="H122" s="2"/>
      <c r="I122" s="2"/>
      <c r="J122" s="2"/>
      <c r="K122" s="2"/>
      <c r="L122" s="255"/>
      <c r="M122" s="255"/>
      <c r="N122" s="255"/>
      <c r="O122" s="329"/>
      <c r="P122" s="596"/>
      <c r="Q122" s="312"/>
      <c r="R122" s="596"/>
      <c r="S122" s="312"/>
      <c r="T122" s="312"/>
      <c r="U122" s="327"/>
    </row>
    <row r="123" spans="1:21" s="328" customFormat="1">
      <c r="A123" s="2"/>
      <c r="B123" s="2"/>
      <c r="C123" s="2"/>
      <c r="D123" s="2"/>
      <c r="E123" s="2"/>
      <c r="F123" s="2"/>
      <c r="G123" s="2"/>
      <c r="H123" s="2"/>
      <c r="I123" s="2"/>
      <c r="J123" s="2"/>
      <c r="K123" s="2"/>
      <c r="L123" s="255"/>
      <c r="M123" s="255"/>
      <c r="N123" s="255"/>
      <c r="O123" s="329"/>
      <c r="P123" s="596"/>
      <c r="Q123" s="312"/>
      <c r="R123" s="596"/>
      <c r="S123" s="312"/>
      <c r="T123" s="312"/>
      <c r="U123" s="327"/>
    </row>
    <row r="124" spans="1:21" s="328" customFormat="1">
      <c r="A124" s="2"/>
      <c r="B124" s="2"/>
      <c r="C124" s="2"/>
      <c r="D124" s="2"/>
      <c r="E124" s="2"/>
      <c r="F124" s="2"/>
      <c r="G124" s="2"/>
      <c r="H124" s="2"/>
      <c r="I124" s="2"/>
      <c r="J124" s="2"/>
      <c r="K124" s="2"/>
      <c r="L124" s="255"/>
      <c r="M124" s="255"/>
      <c r="N124" s="255"/>
      <c r="O124" s="329"/>
      <c r="P124" s="596"/>
      <c r="Q124" s="312"/>
      <c r="R124" s="596"/>
      <c r="S124" s="312"/>
      <c r="T124" s="312"/>
      <c r="U124" s="327"/>
    </row>
    <row r="125" spans="1:21" s="328" customFormat="1">
      <c r="A125" s="2"/>
      <c r="B125" s="2"/>
      <c r="C125" s="2"/>
      <c r="D125" s="2"/>
      <c r="E125" s="2"/>
      <c r="F125" s="2"/>
      <c r="G125" s="2"/>
      <c r="H125" s="2"/>
      <c r="I125" s="2"/>
      <c r="J125" s="2"/>
      <c r="K125" s="2"/>
      <c r="L125" s="255"/>
      <c r="M125" s="255"/>
      <c r="N125" s="255"/>
      <c r="O125" s="329"/>
      <c r="P125" s="596"/>
      <c r="Q125" s="312"/>
      <c r="R125" s="596"/>
      <c r="S125" s="312"/>
      <c r="T125" s="312"/>
      <c r="U125" s="327"/>
    </row>
    <row r="126" spans="1:21" s="328" customFormat="1">
      <c r="A126" s="2"/>
      <c r="B126" s="2"/>
      <c r="C126" s="2"/>
      <c r="D126" s="2"/>
      <c r="E126" s="2"/>
      <c r="F126" s="2"/>
      <c r="G126" s="2"/>
      <c r="H126" s="2"/>
      <c r="I126" s="2"/>
      <c r="J126" s="2"/>
      <c r="K126" s="2"/>
      <c r="L126" s="255"/>
      <c r="M126" s="255"/>
      <c r="N126" s="255"/>
      <c r="O126" s="329"/>
      <c r="P126" s="596"/>
      <c r="Q126" s="312"/>
      <c r="R126" s="596"/>
      <c r="S126" s="312"/>
      <c r="T126" s="312"/>
      <c r="U126" s="327"/>
    </row>
    <row r="127" spans="1:21" s="328" customFormat="1">
      <c r="A127" s="2"/>
      <c r="B127" s="2"/>
      <c r="C127" s="2"/>
      <c r="D127" s="2"/>
      <c r="E127" s="2"/>
      <c r="F127" s="2"/>
      <c r="G127" s="2"/>
      <c r="H127" s="2"/>
      <c r="I127" s="2"/>
      <c r="J127" s="2"/>
      <c r="K127" s="2"/>
      <c r="L127" s="255"/>
      <c r="M127" s="255"/>
      <c r="N127" s="255"/>
      <c r="O127" s="329"/>
      <c r="P127" s="596"/>
      <c r="Q127" s="312"/>
      <c r="R127" s="596"/>
      <c r="S127" s="312"/>
      <c r="T127" s="312"/>
      <c r="U127" s="327"/>
    </row>
    <row r="128" spans="1:21" s="328" customFormat="1">
      <c r="A128" s="2"/>
      <c r="B128" s="2"/>
      <c r="C128" s="2"/>
      <c r="D128" s="2"/>
      <c r="E128" s="2"/>
      <c r="F128" s="2"/>
      <c r="G128" s="2"/>
      <c r="H128" s="2"/>
      <c r="I128" s="2"/>
      <c r="J128" s="2"/>
      <c r="K128" s="2"/>
      <c r="L128" s="255"/>
      <c r="M128" s="255"/>
      <c r="N128" s="255"/>
      <c r="O128" s="329"/>
      <c r="P128" s="596"/>
      <c r="Q128" s="312"/>
      <c r="R128" s="596"/>
      <c r="S128" s="312"/>
      <c r="T128" s="312"/>
      <c r="U128" s="327"/>
    </row>
    <row r="129" spans="1:21" s="328" customFormat="1">
      <c r="A129" s="2"/>
      <c r="B129" s="2"/>
      <c r="C129" s="2"/>
      <c r="D129" s="2"/>
      <c r="E129" s="2"/>
      <c r="F129" s="2"/>
      <c r="G129" s="2"/>
      <c r="H129" s="2"/>
      <c r="I129" s="2"/>
      <c r="J129" s="2"/>
      <c r="K129" s="2"/>
      <c r="L129" s="255"/>
      <c r="M129" s="255"/>
      <c r="N129" s="255"/>
      <c r="O129" s="329"/>
      <c r="P129" s="596"/>
      <c r="Q129" s="312"/>
      <c r="R129" s="596"/>
      <c r="S129" s="312"/>
      <c r="T129" s="312"/>
      <c r="U129" s="327"/>
    </row>
    <row r="130" spans="1:21" s="328" customFormat="1">
      <c r="A130" s="2"/>
      <c r="B130" s="2"/>
      <c r="C130" s="2"/>
      <c r="D130" s="2"/>
      <c r="E130" s="2"/>
      <c r="F130" s="2"/>
      <c r="G130" s="2"/>
      <c r="H130" s="2"/>
      <c r="I130" s="2"/>
      <c r="J130" s="2"/>
      <c r="K130" s="2"/>
      <c r="L130" s="255"/>
      <c r="M130" s="255"/>
      <c r="N130" s="255"/>
      <c r="O130" s="329"/>
      <c r="P130" s="596"/>
      <c r="Q130" s="312"/>
      <c r="R130" s="596"/>
      <c r="S130" s="312"/>
      <c r="T130" s="312"/>
      <c r="U130" s="327"/>
    </row>
    <row r="131" spans="1:21" s="328" customFormat="1">
      <c r="A131" s="2"/>
      <c r="B131" s="2"/>
      <c r="C131" s="2"/>
      <c r="D131" s="2"/>
      <c r="E131" s="2"/>
      <c r="F131" s="2"/>
      <c r="G131" s="2"/>
      <c r="H131" s="2"/>
      <c r="I131" s="2"/>
      <c r="J131" s="2"/>
      <c r="K131" s="2"/>
      <c r="L131" s="255"/>
      <c r="M131" s="255"/>
      <c r="N131" s="255"/>
      <c r="O131" s="329"/>
      <c r="P131" s="596"/>
      <c r="Q131" s="312"/>
      <c r="R131" s="596"/>
      <c r="S131" s="312"/>
      <c r="T131" s="312"/>
      <c r="U131" s="327"/>
    </row>
    <row r="132" spans="1:21" s="328" customFormat="1">
      <c r="A132" s="2"/>
      <c r="B132" s="2"/>
      <c r="C132" s="2"/>
      <c r="D132" s="2"/>
      <c r="E132" s="2"/>
      <c r="F132" s="2"/>
      <c r="G132" s="2"/>
      <c r="H132" s="2"/>
      <c r="I132" s="2"/>
      <c r="J132" s="2"/>
      <c r="K132" s="2"/>
      <c r="L132" s="255"/>
      <c r="M132" s="255"/>
      <c r="N132" s="255"/>
      <c r="O132" s="329"/>
      <c r="P132" s="596"/>
      <c r="Q132" s="312"/>
      <c r="R132" s="596"/>
      <c r="S132" s="312"/>
      <c r="T132" s="312"/>
      <c r="U132" s="327"/>
    </row>
    <row r="133" spans="1:21" s="328" customFormat="1">
      <c r="A133" s="2"/>
      <c r="B133" s="2"/>
      <c r="C133" s="2"/>
      <c r="D133" s="2"/>
      <c r="E133" s="2"/>
      <c r="F133" s="2"/>
      <c r="G133" s="2"/>
      <c r="H133" s="2"/>
      <c r="I133" s="2"/>
      <c r="J133" s="2"/>
      <c r="K133" s="2"/>
      <c r="L133" s="255"/>
      <c r="M133" s="255"/>
      <c r="N133" s="255"/>
      <c r="O133" s="329"/>
      <c r="P133" s="596"/>
      <c r="Q133" s="312"/>
      <c r="R133" s="596"/>
      <c r="S133" s="312"/>
      <c r="T133" s="312"/>
      <c r="U133" s="327"/>
    </row>
    <row r="134" spans="1:21" s="328" customFormat="1">
      <c r="A134" s="2"/>
      <c r="B134" s="2"/>
      <c r="C134" s="2"/>
      <c r="D134" s="2"/>
      <c r="E134" s="2"/>
      <c r="F134" s="2"/>
      <c r="G134" s="2"/>
      <c r="H134" s="2"/>
      <c r="I134" s="2"/>
      <c r="J134" s="2"/>
      <c r="K134" s="2"/>
      <c r="L134" s="255"/>
      <c r="M134" s="255"/>
      <c r="N134" s="255"/>
      <c r="O134" s="329"/>
      <c r="P134" s="596"/>
      <c r="Q134" s="312"/>
      <c r="R134" s="596"/>
      <c r="S134" s="312"/>
      <c r="T134" s="312"/>
      <c r="U134" s="327"/>
    </row>
    <row r="135" spans="1:21" s="328" customFormat="1">
      <c r="A135" s="2"/>
      <c r="B135" s="2"/>
      <c r="C135" s="2"/>
      <c r="D135" s="2"/>
      <c r="E135" s="2"/>
      <c r="F135" s="2"/>
      <c r="G135" s="2"/>
      <c r="H135" s="2"/>
      <c r="I135" s="2"/>
      <c r="J135" s="2"/>
      <c r="K135" s="2"/>
      <c r="L135" s="255"/>
      <c r="M135" s="255"/>
      <c r="N135" s="255"/>
      <c r="O135" s="329"/>
      <c r="P135" s="596"/>
      <c r="Q135" s="312"/>
      <c r="R135" s="596"/>
      <c r="S135" s="312"/>
      <c r="T135" s="312"/>
      <c r="U135" s="327"/>
    </row>
    <row r="136" spans="1:21" s="328" customFormat="1">
      <c r="A136" s="2"/>
      <c r="B136" s="2"/>
      <c r="C136" s="2"/>
      <c r="D136" s="2"/>
      <c r="E136" s="2"/>
      <c r="F136" s="2"/>
      <c r="G136" s="2"/>
      <c r="H136" s="2"/>
      <c r="I136" s="2"/>
      <c r="J136" s="2"/>
      <c r="K136" s="2"/>
      <c r="L136" s="255"/>
      <c r="M136" s="255"/>
      <c r="N136" s="255"/>
      <c r="O136" s="329"/>
      <c r="P136" s="596"/>
      <c r="Q136" s="312"/>
      <c r="R136" s="596"/>
      <c r="S136" s="312"/>
      <c r="T136" s="312"/>
      <c r="U136" s="327"/>
    </row>
    <row r="137" spans="1:21" s="328" customFormat="1">
      <c r="A137" s="2"/>
      <c r="B137" s="2"/>
      <c r="C137" s="2"/>
      <c r="D137" s="2"/>
      <c r="E137" s="2"/>
      <c r="F137" s="2"/>
      <c r="G137" s="2"/>
      <c r="H137" s="2"/>
      <c r="I137" s="2"/>
      <c r="J137" s="2"/>
      <c r="K137" s="2"/>
      <c r="L137" s="255"/>
      <c r="M137" s="255"/>
      <c r="N137" s="255"/>
      <c r="O137" s="329"/>
      <c r="P137" s="596"/>
      <c r="Q137" s="312"/>
      <c r="R137" s="596"/>
      <c r="S137" s="312"/>
      <c r="T137" s="312"/>
      <c r="U137" s="327"/>
    </row>
    <row r="138" spans="1:21" s="328" customFormat="1">
      <c r="A138" s="2"/>
      <c r="B138" s="2"/>
      <c r="C138" s="2"/>
      <c r="D138" s="2"/>
      <c r="E138" s="2"/>
      <c r="F138" s="2"/>
      <c r="G138" s="2"/>
      <c r="H138" s="2"/>
      <c r="I138" s="2"/>
      <c r="J138" s="2"/>
      <c r="K138" s="2"/>
      <c r="L138" s="255"/>
      <c r="M138" s="255"/>
      <c r="N138" s="255"/>
      <c r="O138" s="329"/>
      <c r="P138" s="596"/>
      <c r="Q138" s="312"/>
      <c r="R138" s="596"/>
      <c r="S138" s="312"/>
      <c r="T138" s="312"/>
      <c r="U138" s="327"/>
    </row>
    <row r="139" spans="1:21" s="328" customFormat="1">
      <c r="A139" s="2"/>
      <c r="B139" s="2"/>
      <c r="C139" s="2"/>
      <c r="D139" s="2"/>
      <c r="E139" s="2"/>
      <c r="F139" s="2"/>
      <c r="G139" s="2"/>
      <c r="H139" s="2"/>
      <c r="I139" s="2"/>
      <c r="J139" s="2"/>
      <c r="K139" s="2"/>
      <c r="L139" s="255"/>
      <c r="M139" s="255"/>
      <c r="N139" s="255"/>
      <c r="O139" s="329"/>
      <c r="P139" s="596"/>
      <c r="Q139" s="312"/>
      <c r="R139" s="596"/>
      <c r="S139" s="312"/>
      <c r="T139" s="312"/>
      <c r="U139" s="327"/>
    </row>
    <row r="140" spans="1:21" s="328" customFormat="1">
      <c r="A140" s="2"/>
      <c r="B140" s="2"/>
      <c r="C140" s="2"/>
      <c r="D140" s="2"/>
      <c r="E140" s="2"/>
      <c r="F140" s="2"/>
      <c r="G140" s="2"/>
      <c r="H140" s="2"/>
      <c r="I140" s="2"/>
      <c r="J140" s="2"/>
      <c r="K140" s="2"/>
      <c r="L140" s="255"/>
      <c r="M140" s="255"/>
      <c r="N140" s="255"/>
      <c r="O140" s="329"/>
      <c r="P140" s="596"/>
      <c r="Q140" s="312"/>
      <c r="R140" s="596"/>
      <c r="S140" s="312"/>
      <c r="T140" s="312"/>
      <c r="U140" s="327"/>
    </row>
    <row r="141" spans="1:21" s="328" customFormat="1">
      <c r="A141" s="2"/>
      <c r="B141" s="2"/>
      <c r="C141" s="2"/>
      <c r="D141" s="2"/>
      <c r="E141" s="2"/>
      <c r="F141" s="2"/>
      <c r="G141" s="2"/>
      <c r="H141" s="2"/>
      <c r="I141" s="2"/>
      <c r="J141" s="2"/>
      <c r="K141" s="2"/>
      <c r="L141" s="255"/>
      <c r="M141" s="255"/>
      <c r="N141" s="255"/>
      <c r="O141" s="329"/>
      <c r="P141" s="596"/>
      <c r="Q141" s="312"/>
      <c r="R141" s="596"/>
      <c r="S141" s="312"/>
      <c r="T141" s="312"/>
      <c r="U141" s="327"/>
    </row>
    <row r="142" spans="1:21" s="328" customFormat="1">
      <c r="A142" s="2"/>
      <c r="B142" s="2"/>
      <c r="C142" s="2"/>
      <c r="D142" s="2"/>
      <c r="E142" s="2"/>
      <c r="F142" s="2"/>
      <c r="G142" s="2"/>
      <c r="H142" s="2"/>
      <c r="I142" s="2"/>
      <c r="J142" s="2"/>
      <c r="K142" s="2"/>
      <c r="L142" s="255"/>
      <c r="M142" s="255"/>
      <c r="N142" s="255"/>
      <c r="O142" s="329"/>
      <c r="P142" s="596"/>
      <c r="Q142" s="312"/>
      <c r="R142" s="596"/>
      <c r="S142" s="312"/>
      <c r="T142" s="312"/>
      <c r="U142" s="327"/>
    </row>
    <row r="143" spans="1:21" s="328" customFormat="1">
      <c r="A143" s="2"/>
      <c r="B143" s="2"/>
      <c r="C143" s="2"/>
      <c r="D143" s="2"/>
      <c r="E143" s="2"/>
      <c r="F143" s="2"/>
      <c r="G143" s="2"/>
      <c r="H143" s="2"/>
      <c r="I143" s="2"/>
      <c r="J143" s="2"/>
      <c r="K143" s="2"/>
      <c r="L143" s="255"/>
      <c r="M143" s="255"/>
      <c r="N143" s="255"/>
      <c r="O143" s="329"/>
      <c r="P143" s="596"/>
      <c r="Q143" s="312"/>
      <c r="R143" s="596"/>
      <c r="S143" s="312"/>
      <c r="T143" s="312"/>
      <c r="U143" s="327"/>
    </row>
    <row r="144" spans="1:21" s="328" customFormat="1">
      <c r="A144" s="2"/>
      <c r="B144" s="2"/>
      <c r="C144" s="2"/>
      <c r="D144" s="2"/>
      <c r="E144" s="2"/>
      <c r="F144" s="2"/>
      <c r="G144" s="2"/>
      <c r="H144" s="2"/>
      <c r="I144" s="2"/>
      <c r="J144" s="2"/>
      <c r="K144" s="2"/>
      <c r="L144" s="255"/>
      <c r="M144" s="255"/>
      <c r="N144" s="255"/>
      <c r="O144" s="329"/>
      <c r="P144" s="596"/>
      <c r="Q144" s="312"/>
      <c r="R144" s="596"/>
      <c r="S144" s="312"/>
      <c r="T144" s="312"/>
      <c r="U144" s="327"/>
    </row>
    <row r="145" spans="1:21" s="328" customFormat="1">
      <c r="A145" s="2"/>
      <c r="B145" s="2"/>
      <c r="C145" s="2"/>
      <c r="D145" s="2"/>
      <c r="E145" s="2"/>
      <c r="F145" s="2"/>
      <c r="G145" s="2"/>
      <c r="H145" s="2"/>
      <c r="I145" s="2"/>
      <c r="J145" s="2"/>
      <c r="K145" s="2"/>
      <c r="L145" s="255"/>
      <c r="M145" s="255"/>
      <c r="N145" s="255"/>
      <c r="O145" s="329"/>
      <c r="P145" s="596"/>
      <c r="Q145" s="312"/>
      <c r="R145" s="596"/>
      <c r="S145" s="312"/>
      <c r="T145" s="312"/>
      <c r="U145" s="327"/>
    </row>
    <row r="146" spans="1:21" s="328" customFormat="1">
      <c r="A146" s="2"/>
      <c r="B146" s="2"/>
      <c r="C146" s="2"/>
      <c r="D146" s="2"/>
      <c r="E146" s="2"/>
      <c r="F146" s="2"/>
      <c r="G146" s="2"/>
      <c r="H146" s="2"/>
      <c r="I146" s="2"/>
      <c r="J146" s="2"/>
      <c r="K146" s="2"/>
      <c r="L146" s="255"/>
      <c r="M146" s="255"/>
      <c r="N146" s="255"/>
      <c r="O146" s="329"/>
      <c r="P146" s="596"/>
      <c r="Q146" s="312"/>
      <c r="R146" s="596"/>
      <c r="S146" s="312"/>
      <c r="T146" s="312"/>
      <c r="U146" s="327"/>
    </row>
    <row r="147" spans="1:21" s="328" customFormat="1">
      <c r="A147" s="2"/>
      <c r="B147" s="2"/>
      <c r="C147" s="2"/>
      <c r="D147" s="2"/>
      <c r="E147" s="2"/>
      <c r="F147" s="2"/>
      <c r="G147" s="2"/>
      <c r="H147" s="2"/>
      <c r="I147" s="2"/>
      <c r="J147" s="2"/>
      <c r="K147" s="2"/>
      <c r="L147" s="255"/>
      <c r="M147" s="255"/>
      <c r="N147" s="255"/>
      <c r="O147" s="329"/>
      <c r="P147" s="596"/>
      <c r="Q147" s="312"/>
      <c r="R147" s="596"/>
      <c r="S147" s="312"/>
      <c r="T147" s="312"/>
      <c r="U147" s="327"/>
    </row>
    <row r="148" spans="1:21" s="328" customFormat="1">
      <c r="A148" s="2"/>
      <c r="B148" s="2"/>
      <c r="C148" s="2"/>
      <c r="D148" s="2"/>
      <c r="E148" s="2"/>
      <c r="F148" s="2"/>
      <c r="G148" s="2"/>
      <c r="H148" s="2"/>
      <c r="I148" s="2"/>
      <c r="J148" s="2"/>
      <c r="K148" s="2"/>
      <c r="L148" s="255"/>
      <c r="M148" s="255"/>
      <c r="N148" s="255"/>
      <c r="O148" s="329"/>
      <c r="P148" s="596"/>
      <c r="Q148" s="312"/>
      <c r="R148" s="596"/>
      <c r="S148" s="312"/>
      <c r="T148" s="312"/>
      <c r="U148" s="327"/>
    </row>
    <row r="149" spans="1:21" s="328" customFormat="1">
      <c r="A149" s="2"/>
      <c r="B149" s="2"/>
      <c r="C149" s="2"/>
      <c r="D149" s="2"/>
      <c r="E149" s="2"/>
      <c r="F149" s="2"/>
      <c r="G149" s="2"/>
      <c r="H149" s="2"/>
      <c r="I149" s="2"/>
      <c r="J149" s="2"/>
      <c r="K149" s="2"/>
      <c r="L149" s="255"/>
      <c r="M149" s="255"/>
      <c r="N149" s="255"/>
      <c r="O149" s="329"/>
      <c r="P149" s="596"/>
      <c r="Q149" s="312"/>
      <c r="R149" s="596"/>
      <c r="S149" s="312"/>
      <c r="T149" s="312"/>
      <c r="U149" s="327"/>
    </row>
    <row r="150" spans="1:21" s="328" customFormat="1">
      <c r="A150" s="2"/>
      <c r="B150" s="2"/>
      <c r="C150" s="2"/>
      <c r="D150" s="2"/>
      <c r="E150" s="2"/>
      <c r="F150" s="2"/>
      <c r="G150" s="2"/>
      <c r="H150" s="2"/>
      <c r="I150" s="2"/>
      <c r="J150" s="2"/>
      <c r="K150" s="2"/>
      <c r="L150" s="255"/>
      <c r="M150" s="255"/>
      <c r="N150" s="255"/>
      <c r="O150" s="329"/>
      <c r="P150" s="596"/>
      <c r="Q150" s="312"/>
      <c r="R150" s="596"/>
      <c r="S150" s="312"/>
      <c r="T150" s="312"/>
      <c r="U150" s="327"/>
    </row>
    <row r="151" spans="1:21" s="328" customFormat="1">
      <c r="A151" s="2"/>
      <c r="B151" s="2"/>
      <c r="C151" s="2"/>
      <c r="D151" s="2"/>
      <c r="E151" s="2"/>
      <c r="F151" s="2"/>
      <c r="G151" s="2"/>
      <c r="H151" s="2"/>
      <c r="I151" s="2"/>
      <c r="J151" s="2"/>
      <c r="K151" s="2"/>
      <c r="L151" s="255"/>
      <c r="M151" s="255"/>
      <c r="N151" s="255"/>
      <c r="O151" s="329"/>
      <c r="P151" s="596"/>
      <c r="Q151" s="312"/>
      <c r="R151" s="596"/>
      <c r="S151" s="312"/>
      <c r="T151" s="312"/>
      <c r="U151" s="327"/>
    </row>
    <row r="152" spans="1:21" s="328" customFormat="1">
      <c r="A152" s="2"/>
      <c r="B152" s="2"/>
      <c r="C152" s="2"/>
      <c r="D152" s="2"/>
      <c r="E152" s="2"/>
      <c r="F152" s="2"/>
      <c r="G152" s="2"/>
      <c r="H152" s="2"/>
      <c r="I152" s="2"/>
      <c r="J152" s="2"/>
      <c r="K152" s="2"/>
      <c r="L152" s="255"/>
      <c r="M152" s="255"/>
      <c r="N152" s="255"/>
      <c r="O152" s="329"/>
      <c r="P152" s="596"/>
      <c r="Q152" s="312"/>
      <c r="R152" s="596"/>
      <c r="S152" s="312"/>
      <c r="T152" s="312"/>
      <c r="U152" s="327"/>
    </row>
    <row r="153" spans="1:21" s="328" customFormat="1">
      <c r="A153" s="2"/>
      <c r="B153" s="2"/>
      <c r="C153" s="2"/>
      <c r="D153" s="2"/>
      <c r="E153" s="2"/>
      <c r="F153" s="2"/>
      <c r="G153" s="2"/>
      <c r="H153" s="2"/>
      <c r="I153" s="2"/>
      <c r="J153" s="2"/>
      <c r="K153" s="2"/>
      <c r="L153" s="255"/>
      <c r="M153" s="255"/>
      <c r="N153" s="255"/>
      <c r="O153" s="329"/>
      <c r="P153" s="596"/>
      <c r="Q153" s="312"/>
      <c r="R153" s="596"/>
      <c r="S153" s="312"/>
      <c r="T153" s="312"/>
      <c r="U153" s="327"/>
    </row>
    <row r="154" spans="1:21" s="328" customFormat="1">
      <c r="A154" s="2"/>
      <c r="B154" s="2"/>
      <c r="C154" s="2"/>
      <c r="D154" s="2"/>
      <c r="E154" s="2"/>
      <c r="F154" s="2"/>
      <c r="G154" s="2"/>
      <c r="H154" s="2"/>
      <c r="I154" s="2"/>
      <c r="J154" s="2"/>
      <c r="K154" s="2"/>
      <c r="L154" s="255"/>
      <c r="M154" s="255"/>
      <c r="N154" s="255"/>
      <c r="O154" s="329"/>
      <c r="P154" s="596"/>
      <c r="Q154" s="312"/>
      <c r="R154" s="596"/>
      <c r="S154" s="312"/>
      <c r="T154" s="312"/>
      <c r="U154" s="327"/>
    </row>
    <row r="155" spans="1:21" s="328" customFormat="1">
      <c r="A155" s="2"/>
      <c r="B155" s="2"/>
      <c r="C155" s="2"/>
      <c r="D155" s="2"/>
      <c r="E155" s="2"/>
      <c r="F155" s="2"/>
      <c r="G155" s="2"/>
      <c r="H155" s="2"/>
      <c r="I155" s="2"/>
      <c r="J155" s="2"/>
      <c r="K155" s="2"/>
      <c r="L155" s="255"/>
      <c r="M155" s="255"/>
      <c r="N155" s="255"/>
      <c r="O155" s="329"/>
      <c r="P155" s="596"/>
      <c r="Q155" s="312"/>
      <c r="R155" s="596"/>
      <c r="S155" s="312"/>
      <c r="T155" s="312"/>
      <c r="U155" s="327"/>
    </row>
    <row r="156" spans="1:21" s="328" customFormat="1">
      <c r="A156" s="2"/>
      <c r="B156" s="2"/>
      <c r="C156" s="2"/>
      <c r="D156" s="2"/>
      <c r="E156" s="2"/>
      <c r="F156" s="2"/>
      <c r="G156" s="2"/>
      <c r="H156" s="2"/>
      <c r="I156" s="2"/>
      <c r="J156" s="2"/>
      <c r="K156" s="2"/>
      <c r="L156" s="255"/>
      <c r="M156" s="255"/>
      <c r="N156" s="255"/>
      <c r="O156" s="329"/>
      <c r="P156" s="596"/>
      <c r="Q156" s="312"/>
      <c r="R156" s="596"/>
      <c r="S156" s="312"/>
      <c r="T156" s="312"/>
      <c r="U156" s="327"/>
    </row>
    <row r="157" spans="1:21" s="328" customFormat="1">
      <c r="A157" s="2"/>
      <c r="B157" s="2"/>
      <c r="C157" s="2"/>
      <c r="D157" s="2"/>
      <c r="E157" s="2"/>
      <c r="F157" s="2"/>
      <c r="G157" s="2"/>
      <c r="H157" s="2"/>
      <c r="I157" s="2"/>
      <c r="J157" s="2"/>
      <c r="K157" s="2"/>
      <c r="L157" s="255"/>
      <c r="M157" s="255"/>
      <c r="N157" s="255"/>
      <c r="O157" s="329"/>
      <c r="P157" s="596"/>
      <c r="Q157" s="312"/>
      <c r="R157" s="596"/>
      <c r="S157" s="312"/>
      <c r="T157" s="312"/>
      <c r="U157" s="327"/>
    </row>
    <row r="158" spans="1:21" s="328" customFormat="1">
      <c r="A158" s="2"/>
      <c r="B158" s="2"/>
      <c r="C158" s="2"/>
      <c r="D158" s="2"/>
      <c r="E158" s="2"/>
      <c r="F158" s="2"/>
      <c r="G158" s="2"/>
      <c r="H158" s="2"/>
      <c r="I158" s="2"/>
      <c r="J158" s="2"/>
      <c r="K158" s="2"/>
      <c r="L158" s="255"/>
      <c r="M158" s="255"/>
      <c r="N158" s="255"/>
      <c r="O158" s="329"/>
      <c r="P158" s="596"/>
      <c r="Q158" s="312"/>
      <c r="R158" s="596"/>
      <c r="S158" s="312"/>
      <c r="T158" s="312"/>
      <c r="U158" s="327"/>
    </row>
    <row r="159" spans="1:21" s="328" customFormat="1">
      <c r="A159" s="2"/>
      <c r="B159" s="2"/>
      <c r="C159" s="2"/>
      <c r="D159" s="2"/>
      <c r="E159" s="2"/>
      <c r="F159" s="2"/>
      <c r="G159" s="2"/>
      <c r="H159" s="2"/>
      <c r="I159" s="2"/>
      <c r="J159" s="2"/>
      <c r="K159" s="2"/>
      <c r="L159" s="255"/>
      <c r="M159" s="255"/>
      <c r="N159" s="255"/>
      <c r="O159" s="329"/>
      <c r="P159" s="596"/>
      <c r="Q159" s="312"/>
      <c r="R159" s="596"/>
      <c r="S159" s="312"/>
      <c r="T159" s="312"/>
      <c r="U159" s="327"/>
    </row>
    <row r="160" spans="1:21" s="328" customFormat="1">
      <c r="A160" s="2"/>
      <c r="B160" s="2"/>
      <c r="C160" s="2"/>
      <c r="D160" s="2"/>
      <c r="E160" s="2"/>
      <c r="F160" s="2"/>
      <c r="G160" s="2"/>
      <c r="H160" s="2"/>
      <c r="I160" s="2"/>
      <c r="J160" s="2"/>
      <c r="K160" s="2"/>
      <c r="L160" s="255"/>
      <c r="M160" s="255"/>
      <c r="N160" s="255"/>
      <c r="O160" s="329"/>
      <c r="P160" s="596"/>
      <c r="Q160" s="312"/>
      <c r="R160" s="596"/>
      <c r="S160" s="312"/>
      <c r="T160" s="312"/>
      <c r="U160" s="327"/>
    </row>
    <row r="161" spans="1:21" s="328" customFormat="1">
      <c r="A161" s="2"/>
      <c r="B161" s="2"/>
      <c r="C161" s="2"/>
      <c r="D161" s="2"/>
      <c r="E161" s="2"/>
      <c r="F161" s="2"/>
      <c r="G161" s="2"/>
      <c r="H161" s="2"/>
      <c r="I161" s="2"/>
      <c r="J161" s="2"/>
      <c r="K161" s="2"/>
      <c r="L161" s="255"/>
      <c r="M161" s="255"/>
      <c r="N161" s="255"/>
      <c r="O161" s="329"/>
      <c r="P161" s="596"/>
      <c r="Q161" s="312"/>
      <c r="R161" s="596"/>
      <c r="S161" s="312"/>
      <c r="T161" s="312"/>
      <c r="U161" s="327"/>
    </row>
    <row r="162" spans="1:21" s="328" customFormat="1">
      <c r="A162" s="2"/>
      <c r="B162" s="2"/>
      <c r="C162" s="2"/>
      <c r="D162" s="2"/>
      <c r="E162" s="2"/>
      <c r="F162" s="2"/>
      <c r="G162" s="2"/>
      <c r="H162" s="2"/>
      <c r="I162" s="2"/>
      <c r="J162" s="2"/>
      <c r="K162" s="2"/>
      <c r="L162" s="255"/>
      <c r="M162" s="255"/>
      <c r="N162" s="255"/>
      <c r="O162" s="329"/>
      <c r="P162" s="596"/>
      <c r="Q162" s="312"/>
      <c r="R162" s="596"/>
      <c r="S162" s="312"/>
      <c r="T162" s="312"/>
      <c r="U162" s="327"/>
    </row>
    <row r="163" spans="1:21" s="328" customFormat="1">
      <c r="A163" s="2"/>
      <c r="B163" s="2"/>
      <c r="C163" s="2"/>
      <c r="D163" s="2"/>
      <c r="E163" s="2"/>
      <c r="F163" s="2"/>
      <c r="G163" s="2"/>
      <c r="H163" s="2"/>
      <c r="I163" s="2"/>
      <c r="J163" s="2"/>
      <c r="K163" s="2"/>
      <c r="L163" s="255"/>
      <c r="M163" s="255"/>
      <c r="N163" s="255"/>
      <c r="O163" s="329"/>
      <c r="P163" s="596"/>
      <c r="Q163" s="312"/>
      <c r="R163" s="596"/>
      <c r="S163" s="312"/>
      <c r="T163" s="312"/>
      <c r="U163" s="327"/>
    </row>
    <row r="164" spans="1:21" s="328" customFormat="1">
      <c r="A164" s="2"/>
      <c r="B164" s="2"/>
      <c r="C164" s="2"/>
      <c r="D164" s="2"/>
      <c r="E164" s="2"/>
      <c r="F164" s="2"/>
      <c r="G164" s="2"/>
      <c r="H164" s="2"/>
      <c r="I164" s="2"/>
      <c r="J164" s="2"/>
      <c r="K164" s="2"/>
      <c r="L164" s="255"/>
      <c r="M164" s="255"/>
      <c r="N164" s="255"/>
      <c r="O164" s="329"/>
      <c r="P164" s="596"/>
      <c r="Q164" s="312"/>
      <c r="R164" s="596"/>
      <c r="S164" s="312"/>
      <c r="T164" s="312"/>
      <c r="U164" s="327"/>
    </row>
    <row r="165" spans="1:21" s="328" customFormat="1">
      <c r="A165" s="2"/>
      <c r="B165" s="2"/>
      <c r="C165" s="2"/>
      <c r="D165" s="2"/>
      <c r="E165" s="2"/>
      <c r="F165" s="2"/>
      <c r="G165" s="2"/>
      <c r="H165" s="2"/>
      <c r="I165" s="2"/>
      <c r="J165" s="2"/>
      <c r="K165" s="2"/>
      <c r="L165" s="255"/>
      <c r="M165" s="255"/>
      <c r="N165" s="255"/>
      <c r="O165" s="329"/>
      <c r="P165" s="596"/>
      <c r="Q165" s="312"/>
      <c r="R165" s="596"/>
      <c r="S165" s="312"/>
      <c r="T165" s="312"/>
      <c r="U165" s="327"/>
    </row>
    <row r="166" spans="1:21" s="328" customFormat="1">
      <c r="A166" s="2"/>
      <c r="B166" s="2"/>
      <c r="C166" s="2"/>
      <c r="D166" s="2"/>
      <c r="E166" s="2"/>
      <c r="F166" s="2"/>
      <c r="G166" s="2"/>
      <c r="H166" s="2"/>
      <c r="I166" s="2"/>
      <c r="J166" s="2"/>
      <c r="K166" s="2"/>
      <c r="L166" s="255"/>
      <c r="M166" s="255"/>
      <c r="N166" s="255"/>
      <c r="O166" s="329"/>
      <c r="P166" s="596"/>
      <c r="Q166" s="312"/>
      <c r="R166" s="596"/>
      <c r="S166" s="312"/>
      <c r="T166" s="312"/>
      <c r="U166" s="327"/>
    </row>
    <row r="167" spans="1:21" s="328" customFormat="1">
      <c r="A167" s="2"/>
      <c r="B167" s="2"/>
      <c r="C167" s="2"/>
      <c r="D167" s="2"/>
      <c r="E167" s="2"/>
      <c r="F167" s="2"/>
      <c r="G167" s="2"/>
      <c r="H167" s="2"/>
      <c r="I167" s="2"/>
      <c r="J167" s="2"/>
      <c r="K167" s="2"/>
      <c r="L167" s="255"/>
      <c r="M167" s="255"/>
      <c r="N167" s="255"/>
      <c r="O167" s="329"/>
      <c r="P167" s="596"/>
      <c r="Q167" s="312"/>
      <c r="R167" s="596"/>
      <c r="S167" s="312"/>
      <c r="T167" s="312"/>
      <c r="U167" s="327"/>
    </row>
    <row r="168" spans="1:21" s="328" customFormat="1">
      <c r="A168" s="2"/>
      <c r="B168" s="2"/>
      <c r="C168" s="2"/>
      <c r="D168" s="2"/>
      <c r="E168" s="2"/>
      <c r="F168" s="2"/>
      <c r="G168" s="2"/>
      <c r="H168" s="2"/>
      <c r="I168" s="2"/>
      <c r="J168" s="2"/>
      <c r="K168" s="2"/>
      <c r="L168" s="255"/>
      <c r="M168" s="255"/>
      <c r="N168" s="255"/>
      <c r="O168" s="329"/>
      <c r="P168" s="596"/>
      <c r="Q168" s="312"/>
      <c r="R168" s="596"/>
      <c r="S168" s="312"/>
      <c r="T168" s="312"/>
      <c r="U168" s="327"/>
    </row>
    <row r="169" spans="1:21" s="328" customFormat="1">
      <c r="A169" s="2"/>
      <c r="B169" s="2"/>
      <c r="C169" s="2"/>
      <c r="D169" s="2"/>
      <c r="E169" s="2"/>
      <c r="F169" s="2"/>
      <c r="G169" s="2"/>
      <c r="H169" s="2"/>
      <c r="I169" s="2"/>
      <c r="J169" s="2"/>
      <c r="K169" s="2"/>
      <c r="L169" s="255"/>
      <c r="M169" s="255"/>
      <c r="N169" s="255"/>
      <c r="O169" s="329"/>
      <c r="P169" s="596"/>
      <c r="Q169" s="312"/>
      <c r="R169" s="596"/>
      <c r="S169" s="312"/>
      <c r="T169" s="312"/>
      <c r="U169" s="327"/>
    </row>
    <row r="170" spans="1:21" s="328" customFormat="1">
      <c r="A170" s="2"/>
      <c r="B170" s="2"/>
      <c r="C170" s="2"/>
      <c r="D170" s="2"/>
      <c r="E170" s="2"/>
      <c r="F170" s="2"/>
      <c r="G170" s="2"/>
      <c r="H170" s="2"/>
      <c r="I170" s="2"/>
      <c r="J170" s="2"/>
      <c r="K170" s="2"/>
      <c r="L170" s="255"/>
      <c r="M170" s="255"/>
      <c r="N170" s="255"/>
      <c r="O170" s="329"/>
      <c r="P170" s="596"/>
      <c r="Q170" s="312"/>
      <c r="R170" s="596"/>
      <c r="S170" s="312"/>
      <c r="T170" s="312"/>
      <c r="U170" s="327"/>
    </row>
    <row r="171" spans="1:21" s="328" customFormat="1">
      <c r="A171" s="2"/>
      <c r="B171" s="2"/>
      <c r="C171" s="2"/>
      <c r="D171" s="2"/>
      <c r="E171" s="2"/>
      <c r="F171" s="2"/>
      <c r="G171" s="2"/>
      <c r="H171" s="2"/>
      <c r="I171" s="2"/>
      <c r="J171" s="2"/>
      <c r="K171" s="2"/>
      <c r="L171" s="255"/>
      <c r="M171" s="255"/>
      <c r="N171" s="255"/>
      <c r="O171" s="329"/>
      <c r="P171" s="596"/>
      <c r="Q171" s="312"/>
      <c r="R171" s="596"/>
      <c r="S171" s="312"/>
      <c r="T171" s="312"/>
      <c r="U171" s="327"/>
    </row>
    <row r="172" spans="1:21" s="328" customFormat="1">
      <c r="A172" s="2"/>
      <c r="B172" s="2"/>
      <c r="C172" s="2"/>
      <c r="D172" s="2"/>
      <c r="E172" s="2"/>
      <c r="F172" s="2"/>
      <c r="G172" s="2"/>
      <c r="H172" s="2"/>
      <c r="I172" s="2"/>
      <c r="J172" s="2"/>
      <c r="K172" s="2"/>
      <c r="L172" s="255"/>
      <c r="M172" s="255"/>
      <c r="N172" s="255"/>
      <c r="O172" s="329"/>
      <c r="P172" s="596"/>
      <c r="Q172" s="312"/>
      <c r="R172" s="596"/>
      <c r="S172" s="312"/>
      <c r="T172" s="312"/>
      <c r="U172" s="327"/>
    </row>
    <row r="173" spans="1:21" s="328" customFormat="1">
      <c r="A173" s="2"/>
      <c r="B173" s="2"/>
      <c r="C173" s="2"/>
      <c r="D173" s="2"/>
      <c r="E173" s="2"/>
      <c r="F173" s="2"/>
      <c r="G173" s="2"/>
      <c r="H173" s="2"/>
      <c r="I173" s="2"/>
      <c r="J173" s="2"/>
      <c r="K173" s="2"/>
      <c r="L173" s="255"/>
      <c r="M173" s="255"/>
      <c r="N173" s="255"/>
      <c r="O173" s="329"/>
      <c r="P173" s="596"/>
      <c r="Q173" s="312"/>
      <c r="R173" s="596"/>
      <c r="S173" s="312"/>
      <c r="T173" s="312"/>
      <c r="U173" s="327"/>
    </row>
  </sheetData>
  <mergeCells count="9">
    <mergeCell ref="B2:K4"/>
    <mergeCell ref="B6:G6"/>
    <mergeCell ref="B15:G15"/>
    <mergeCell ref="E17:H17"/>
    <mergeCell ref="E23:J23"/>
    <mergeCell ref="G19:L19"/>
    <mergeCell ref="B11:G11"/>
    <mergeCell ref="E9:G9"/>
    <mergeCell ref="E8:G8"/>
  </mergeCells>
  <phoneticPr fontId="4"/>
  <conditionalFormatting sqref="C9">
    <cfRule type="expression" dxfId="201" priority="8">
      <formula>LEN(C9)&gt;0</formula>
    </cfRule>
  </conditionalFormatting>
  <conditionalFormatting sqref="C13">
    <cfRule type="cellIs" dxfId="200" priority="6" operator="greaterThan">
      <formula>0</formula>
    </cfRule>
  </conditionalFormatting>
  <conditionalFormatting sqref="C17:D17">
    <cfRule type="cellIs" dxfId="199" priority="7" operator="greaterThan">
      <formula>0</formula>
    </cfRule>
  </conditionalFormatting>
  <conditionalFormatting sqref="C19:D19">
    <cfRule type="cellIs" dxfId="198" priority="3" operator="greaterThan">
      <formula>0</formula>
    </cfRule>
  </conditionalFormatting>
  <conditionalFormatting sqref="C21:D21">
    <cfRule type="cellIs" dxfId="197" priority="2" operator="greaterThan">
      <formula>0</formula>
    </cfRule>
  </conditionalFormatting>
  <conditionalFormatting sqref="C23:D23">
    <cfRule type="cellIs" dxfId="196" priority="9" operator="greaterThan">
      <formula>0</formula>
    </cfRule>
  </conditionalFormatting>
  <conditionalFormatting sqref="E9">
    <cfRule type="expression" dxfId="195" priority="1">
      <formula>(E9:F9)&gt;0</formula>
    </cfRule>
  </conditionalFormatting>
  <conditionalFormatting sqref="F19">
    <cfRule type="cellIs" dxfId="194" priority="11" operator="greaterThan">
      <formula>0</formula>
    </cfRule>
  </conditionalFormatting>
  <dataValidations count="3">
    <dataValidation type="list" showInputMessage="1" showErrorMessage="1" sqref="F19" xr:uid="{00000000-0002-0000-0300-000000000000}">
      <formula1>",１年,２年,３年"</formula1>
    </dataValidation>
    <dataValidation type="list" allowBlank="1" showInputMessage="1" showErrorMessage="1" sqref="C13" xr:uid="{00000000-0002-0000-0300-000001000000}">
      <formula1>$U$1:$U$3</formula1>
    </dataValidation>
    <dataValidation type="list" allowBlank="1" showInputMessage="1" showErrorMessage="1" sqref="C9" xr:uid="{00000000-0002-0000-0300-000002000000}">
      <formula1>$S$1:$S$70</formula1>
    </dataValidation>
  </dataValidations>
  <pageMargins left="0.7" right="0.7" top="0.75" bottom="0.75" header="0.3" footer="0.3"/>
  <pageSetup paperSize="9" scale="89" orientation="landscape" r:id="rId1"/>
  <colBreaks count="1" manualBreakCount="1">
    <brk id="14" max="29"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H90"/>
  <sheetViews>
    <sheetView showZeros="0" zoomScaleNormal="100" workbookViewId="0">
      <selection activeCell="E11" sqref="E11:N11"/>
    </sheetView>
  </sheetViews>
  <sheetFormatPr defaultColWidth="9" defaultRowHeight="15"/>
  <cols>
    <col min="1" max="1" width="24.875" style="2" customWidth="1"/>
    <col min="2" max="2" width="5.625" style="2" customWidth="1"/>
    <col min="3" max="3" width="3.375" style="2" customWidth="1"/>
    <col min="4" max="4" width="1" style="2" customWidth="1"/>
    <col min="5" max="7" width="9" style="2"/>
    <col min="8" max="8" width="1" style="2" customWidth="1"/>
    <col min="9" max="9" width="4.75" style="2" customWidth="1"/>
    <col min="10" max="10" width="26" style="2" customWidth="1"/>
    <col min="11" max="12" width="2.25" style="2" customWidth="1"/>
    <col min="13" max="13" width="3.5" style="2" customWidth="1"/>
    <col min="14" max="14" width="5.875" style="180" customWidth="1"/>
    <col min="15" max="15" width="7.625" style="2" customWidth="1"/>
    <col min="16" max="17" width="4.75" style="2" customWidth="1"/>
    <col min="18" max="19" width="4.75" style="255" customWidth="1"/>
    <col min="20" max="20" width="4.75" style="2" customWidth="1"/>
    <col min="21" max="21" width="4.75" style="309" customWidth="1"/>
    <col min="22" max="24" width="4.75" style="310" customWidth="1"/>
    <col min="25" max="26" width="4.75" style="311" customWidth="1"/>
    <col min="27" max="31" width="4.75" style="255" customWidth="1"/>
    <col min="32" max="34" width="31.125" style="255" customWidth="1"/>
    <col min="35" max="54" width="4.75" style="2" customWidth="1"/>
    <col min="55" max="16384" width="9" style="2"/>
  </cols>
  <sheetData>
    <row r="1" spans="1:34" ht="15.75" thickBot="1">
      <c r="A1" s="274" t="s">
        <v>240</v>
      </c>
      <c r="B1" s="274"/>
      <c r="C1" s="252"/>
      <c r="D1" s="252"/>
      <c r="E1" s="252"/>
      <c r="F1" s="252"/>
      <c r="G1" s="252"/>
      <c r="H1" s="252"/>
      <c r="I1" s="252"/>
      <c r="J1" s="252"/>
      <c r="K1" s="252"/>
      <c r="L1" s="252"/>
      <c r="M1" s="252"/>
      <c r="N1" s="275"/>
      <c r="O1" s="252"/>
      <c r="P1" s="252"/>
      <c r="Q1" s="252"/>
      <c r="R1" s="253"/>
      <c r="S1" s="253"/>
      <c r="T1" s="252"/>
      <c r="U1" s="276"/>
      <c r="V1" s="277"/>
      <c r="W1" s="277"/>
      <c r="X1" s="277"/>
      <c r="Y1" s="278"/>
      <c r="Z1" s="278"/>
      <c r="AA1" s="253"/>
      <c r="AB1" s="253"/>
      <c r="AC1" s="253"/>
      <c r="AD1" s="253"/>
      <c r="AE1" s="253"/>
      <c r="AF1" s="253"/>
      <c r="AG1" s="253"/>
      <c r="AH1" s="253"/>
    </row>
    <row r="2" spans="1:34" ht="26.25" customHeight="1" thickTop="1">
      <c r="A2" s="779" t="s">
        <v>241</v>
      </c>
      <c r="B2" s="279"/>
      <c r="C2" s="780" t="str">
        <f>(初期設定!D5)</f>
        <v>第73回NHK杯全国高校放送コンテスト　宮崎県予選</v>
      </c>
      <c r="D2" s="781"/>
      <c r="E2" s="781"/>
      <c r="F2" s="781"/>
      <c r="G2" s="781"/>
      <c r="H2" s="781"/>
      <c r="I2" s="781"/>
      <c r="J2" s="781"/>
      <c r="K2" s="781"/>
      <c r="L2" s="781"/>
      <c r="M2" s="781"/>
      <c r="N2" s="781"/>
      <c r="O2" s="782"/>
      <c r="P2" s="252"/>
      <c r="Q2" s="252"/>
      <c r="R2" s="253"/>
      <c r="S2" s="253"/>
      <c r="T2" s="252"/>
      <c r="U2" s="275"/>
      <c r="V2" s="280"/>
      <c r="W2" s="280"/>
      <c r="X2" s="280"/>
      <c r="Y2" s="278"/>
      <c r="Z2" s="278"/>
      <c r="AA2" s="253"/>
      <c r="AB2" s="253"/>
      <c r="AC2" s="253"/>
      <c r="AD2" s="253"/>
      <c r="AE2" s="253"/>
      <c r="AF2" s="253"/>
      <c r="AG2" s="253"/>
      <c r="AH2" s="253"/>
    </row>
    <row r="3" spans="1:34" ht="26.25" customHeight="1">
      <c r="A3" s="779"/>
      <c r="B3" s="279"/>
      <c r="C3" s="783"/>
      <c r="D3" s="784"/>
      <c r="E3" s="784"/>
      <c r="F3" s="784"/>
      <c r="G3" s="784"/>
      <c r="H3" s="784"/>
      <c r="I3" s="784"/>
      <c r="J3" s="784"/>
      <c r="K3" s="784"/>
      <c r="L3" s="784"/>
      <c r="M3" s="784"/>
      <c r="N3" s="784"/>
      <c r="O3" s="785"/>
      <c r="P3" s="252"/>
      <c r="Q3" s="252"/>
      <c r="R3" s="253"/>
      <c r="S3" s="253"/>
      <c r="T3" s="252"/>
      <c r="U3" s="275"/>
      <c r="V3" s="280"/>
      <c r="W3" s="280"/>
      <c r="X3" s="280"/>
      <c r="Y3" s="278"/>
      <c r="Z3" s="278"/>
      <c r="AA3" s="253"/>
      <c r="AB3" s="253"/>
      <c r="AC3" s="253"/>
      <c r="AD3" s="253"/>
      <c r="AE3" s="253"/>
      <c r="AF3" s="253"/>
      <c r="AG3" s="253"/>
      <c r="AH3" s="253"/>
    </row>
    <row r="4" spans="1:34" ht="26.25" customHeight="1">
      <c r="A4" s="779"/>
      <c r="B4" s="279"/>
      <c r="C4" s="783"/>
      <c r="D4" s="784"/>
      <c r="E4" s="784"/>
      <c r="F4" s="784"/>
      <c r="G4" s="784"/>
      <c r="H4" s="784"/>
      <c r="I4" s="784"/>
      <c r="J4" s="784"/>
      <c r="K4" s="784"/>
      <c r="L4" s="784"/>
      <c r="M4" s="784"/>
      <c r="N4" s="784"/>
      <c r="O4" s="785"/>
      <c r="P4" s="252"/>
      <c r="Q4" s="252"/>
      <c r="R4" s="253"/>
      <c r="S4" s="253"/>
      <c r="T4" s="252"/>
      <c r="U4" s="275"/>
      <c r="V4" s="280"/>
      <c r="W4" s="280"/>
      <c r="X4" s="280"/>
      <c r="Y4" s="278"/>
      <c r="Z4" s="278"/>
      <c r="AA4" s="253"/>
      <c r="AB4" s="253"/>
      <c r="AC4" s="253"/>
      <c r="AD4" s="253"/>
      <c r="AE4" s="253"/>
      <c r="AF4" s="253"/>
      <c r="AG4" s="253"/>
      <c r="AH4" s="253"/>
    </row>
    <row r="5" spans="1:34" ht="26.25" customHeight="1" thickBot="1">
      <c r="A5" s="779"/>
      <c r="B5" s="279"/>
      <c r="C5" s="786"/>
      <c r="D5" s="787"/>
      <c r="E5" s="787"/>
      <c r="F5" s="787"/>
      <c r="G5" s="787"/>
      <c r="H5" s="787"/>
      <c r="I5" s="787"/>
      <c r="J5" s="787"/>
      <c r="K5" s="787"/>
      <c r="L5" s="787"/>
      <c r="M5" s="787"/>
      <c r="N5" s="787"/>
      <c r="O5" s="788"/>
      <c r="P5" s="252"/>
      <c r="Q5" s="252"/>
      <c r="R5" s="253"/>
      <c r="S5" s="253"/>
      <c r="T5" s="252"/>
      <c r="U5" s="275"/>
      <c r="V5" s="280"/>
      <c r="W5" s="280"/>
      <c r="X5" s="280"/>
      <c r="Y5" s="278"/>
      <c r="Z5" s="278"/>
      <c r="AA5" s="253"/>
      <c r="AB5" s="253"/>
      <c r="AC5" s="253"/>
      <c r="AD5" s="253"/>
      <c r="AE5" s="253"/>
      <c r="AF5" s="253"/>
      <c r="AG5" s="253"/>
      <c r="AH5" s="253"/>
    </row>
    <row r="6" spans="1:34" ht="6.75" customHeight="1" thickTop="1" thickBot="1">
      <c r="A6" s="779"/>
      <c r="B6" s="279"/>
      <c r="C6" s="252"/>
      <c r="D6" s="252"/>
      <c r="E6" s="252"/>
      <c r="F6" s="252"/>
      <c r="G6" s="252"/>
      <c r="H6" s="252"/>
      <c r="I6" s="252"/>
      <c r="J6" s="252"/>
      <c r="K6" s="252"/>
      <c r="L6" s="252"/>
      <c r="M6" s="252"/>
      <c r="N6" s="275"/>
      <c r="O6" s="252"/>
      <c r="P6" s="252"/>
      <c r="Q6" s="252"/>
      <c r="R6" s="253"/>
      <c r="S6" s="253"/>
      <c r="T6" s="252"/>
      <c r="U6" s="275"/>
      <c r="V6" s="280"/>
      <c r="W6" s="280"/>
      <c r="X6" s="280"/>
      <c r="Y6" s="278"/>
      <c r="Z6" s="278"/>
      <c r="AA6" s="253"/>
      <c r="AB6" s="253"/>
      <c r="AC6" s="253"/>
      <c r="AD6" s="253"/>
      <c r="AE6" s="253"/>
      <c r="AF6" s="253"/>
      <c r="AG6" s="253"/>
      <c r="AH6" s="253"/>
    </row>
    <row r="7" spans="1:34" ht="21.75" customHeight="1" thickTop="1">
      <c r="A7" s="252"/>
      <c r="B7" s="252"/>
      <c r="C7" s="486" t="s">
        <v>462</v>
      </c>
      <c r="D7" s="281"/>
      <c r="E7" s="282"/>
      <c r="F7" s="281"/>
      <c r="G7" s="281"/>
      <c r="H7" s="281"/>
      <c r="I7" s="281"/>
      <c r="J7" s="281"/>
      <c r="K7" s="281"/>
      <c r="L7" s="281"/>
      <c r="M7" s="281"/>
      <c r="N7" s="283"/>
      <c r="O7" s="284"/>
      <c r="P7" s="252"/>
      <c r="Q7" s="252"/>
      <c r="R7" s="253"/>
      <c r="S7" s="253"/>
      <c r="T7" s="252"/>
      <c r="U7" s="275"/>
      <c r="V7" s="280"/>
      <c r="W7" s="280"/>
      <c r="X7" s="280"/>
      <c r="Y7" s="278"/>
      <c r="Z7" s="278"/>
      <c r="AA7" s="253"/>
      <c r="AB7" s="253"/>
      <c r="AC7" s="253"/>
      <c r="AD7" s="253"/>
      <c r="AE7" s="253"/>
      <c r="AF7" s="253"/>
      <c r="AG7" s="253"/>
      <c r="AH7" s="253"/>
    </row>
    <row r="8" spans="1:34" ht="5.25" customHeight="1">
      <c r="A8" s="252"/>
      <c r="B8" s="252"/>
      <c r="C8" s="285"/>
      <c r="D8" s="106"/>
      <c r="E8" s="109" t="s">
        <v>242</v>
      </c>
      <c r="F8" s="106"/>
      <c r="G8" s="106"/>
      <c r="H8" s="106"/>
      <c r="I8" s="106"/>
      <c r="J8" s="106"/>
      <c r="K8" s="106"/>
      <c r="L8" s="106"/>
      <c r="M8" s="106"/>
      <c r="N8" s="286"/>
      <c r="O8" s="287"/>
      <c r="P8" s="252"/>
      <c r="Q8" s="252"/>
      <c r="R8" s="253"/>
      <c r="S8" s="253"/>
      <c r="T8" s="252"/>
      <c r="U8" s="275"/>
      <c r="V8" s="280"/>
      <c r="W8" s="280"/>
      <c r="X8" s="280"/>
      <c r="Y8" s="278"/>
      <c r="Z8" s="278"/>
      <c r="AA8" s="253"/>
      <c r="AB8" s="253"/>
      <c r="AC8" s="253"/>
      <c r="AD8" s="253"/>
      <c r="AE8" s="253"/>
      <c r="AF8" s="253"/>
      <c r="AG8" s="253"/>
      <c r="AH8" s="253"/>
    </row>
    <row r="9" spans="1:34" ht="5.25" customHeight="1">
      <c r="A9" s="252"/>
      <c r="B9" s="252"/>
      <c r="C9" s="285"/>
      <c r="D9" s="106"/>
      <c r="E9" s="288" t="s">
        <v>243</v>
      </c>
      <c r="F9" s="106"/>
      <c r="G9" s="106"/>
      <c r="H9" s="106"/>
      <c r="I9" s="106"/>
      <c r="J9" s="106"/>
      <c r="K9" s="106"/>
      <c r="L9" s="106"/>
      <c r="M9" s="106"/>
      <c r="N9" s="286"/>
      <c r="O9" s="287"/>
      <c r="P9" s="252"/>
      <c r="Q9" s="252"/>
      <c r="R9" s="253"/>
      <c r="S9" s="253"/>
      <c r="T9" s="252"/>
      <c r="U9" s="275"/>
      <c r="V9" s="280"/>
      <c r="W9" s="280"/>
      <c r="X9" s="280"/>
      <c r="Y9" s="278"/>
      <c r="Z9" s="278"/>
      <c r="AA9" s="253"/>
      <c r="AB9" s="253"/>
      <c r="AC9" s="253"/>
      <c r="AD9" s="253"/>
      <c r="AE9" s="253"/>
      <c r="AF9" s="253"/>
      <c r="AG9" s="253"/>
      <c r="AH9" s="253"/>
    </row>
    <row r="10" spans="1:34" ht="6" customHeight="1">
      <c r="A10" s="252"/>
      <c r="B10" s="252"/>
      <c r="C10" s="289"/>
      <c r="D10" s="290"/>
      <c r="E10" s="291" t="s">
        <v>244</v>
      </c>
      <c r="F10" s="292"/>
      <c r="G10" s="290"/>
      <c r="H10" s="290"/>
      <c r="I10" s="290"/>
      <c r="J10" s="290"/>
      <c r="K10" s="290"/>
      <c r="L10" s="290"/>
      <c r="M10" s="290"/>
      <c r="N10" s="293"/>
      <c r="O10" s="294"/>
      <c r="P10" s="252"/>
      <c r="Q10" s="252"/>
      <c r="R10" s="253"/>
      <c r="S10" s="253"/>
      <c r="T10" s="252"/>
      <c r="U10" s="275"/>
      <c r="V10" s="280"/>
      <c r="W10" s="280"/>
      <c r="X10" s="280"/>
      <c r="Y10" s="278"/>
      <c r="Z10" s="278"/>
      <c r="AA10" s="253"/>
      <c r="AB10" s="253"/>
      <c r="AC10" s="253"/>
      <c r="AD10" s="253"/>
      <c r="AE10" s="253"/>
      <c r="AF10" s="253"/>
      <c r="AG10" s="253"/>
      <c r="AH10" s="253"/>
    </row>
    <row r="11" spans="1:34" ht="58.5" customHeight="1">
      <c r="A11" s="252"/>
      <c r="B11" s="295"/>
      <c r="C11" s="289"/>
      <c r="D11" s="290"/>
      <c r="E11" s="792" t="s">
        <v>1189</v>
      </c>
      <c r="F11" s="792"/>
      <c r="G11" s="792"/>
      <c r="H11" s="792"/>
      <c r="I11" s="792"/>
      <c r="J11" s="792"/>
      <c r="K11" s="792"/>
      <c r="L11" s="792"/>
      <c r="M11" s="792"/>
      <c r="N11" s="792"/>
      <c r="O11" s="294"/>
      <c r="P11" s="295"/>
      <c r="Q11" s="252"/>
      <c r="R11" s="253"/>
      <c r="S11" s="253"/>
      <c r="T11" s="252"/>
      <c r="U11" s="275"/>
      <c r="V11" s="280"/>
      <c r="W11" s="280"/>
      <c r="X11" s="280"/>
      <c r="Y11" s="278"/>
      <c r="Z11" s="278"/>
      <c r="AA11" s="296"/>
      <c r="AB11" s="253"/>
      <c r="AC11" s="253"/>
      <c r="AD11" s="253"/>
      <c r="AE11" s="253"/>
      <c r="AF11" s="253"/>
      <c r="AG11" s="253"/>
      <c r="AH11" s="253"/>
    </row>
    <row r="12" spans="1:34" ht="15" customHeight="1" thickBot="1">
      <c r="A12" s="252"/>
      <c r="B12" s="295"/>
      <c r="C12" s="289"/>
      <c r="D12" s="290"/>
      <c r="E12" s="291"/>
      <c r="F12" s="292"/>
      <c r="G12" s="290"/>
      <c r="H12" s="290"/>
      <c r="I12" s="290"/>
      <c r="J12" s="290"/>
      <c r="K12" s="290"/>
      <c r="L12" s="290"/>
      <c r="M12" s="290"/>
      <c r="N12" s="293"/>
      <c r="O12" s="294"/>
      <c r="P12" s="295"/>
      <c r="Q12" s="252"/>
      <c r="R12" s="253"/>
      <c r="S12" s="253"/>
      <c r="T12" s="252"/>
      <c r="U12" s="275"/>
      <c r="V12" s="280"/>
      <c r="W12" s="280"/>
      <c r="X12" s="280"/>
      <c r="Y12" s="278"/>
      <c r="Z12" s="278"/>
      <c r="AA12" s="253"/>
      <c r="AB12" s="253"/>
      <c r="AC12" s="253"/>
      <c r="AD12" s="253"/>
      <c r="AE12" s="253"/>
      <c r="AF12" s="253"/>
      <c r="AG12" s="253"/>
      <c r="AH12" s="253"/>
    </row>
    <row r="13" spans="1:34" ht="19.5" customHeight="1" thickTop="1" thickBot="1">
      <c r="A13" s="252"/>
      <c r="B13" s="295"/>
      <c r="C13" s="289"/>
      <c r="D13" s="290"/>
      <c r="E13" s="789" t="s">
        <v>228</v>
      </c>
      <c r="F13" s="790"/>
      <c r="G13" s="791"/>
      <c r="H13" s="290"/>
      <c r="I13" s="290"/>
      <c r="J13" s="789" t="s">
        <v>245</v>
      </c>
      <c r="K13" s="791"/>
      <c r="L13" s="290"/>
      <c r="M13" s="297"/>
      <c r="N13" s="298"/>
      <c r="O13" s="299"/>
      <c r="P13" s="295"/>
      <c r="Q13" s="252"/>
      <c r="R13" s="253"/>
      <c r="S13" s="253"/>
      <c r="T13" s="252"/>
      <c r="U13" s="275"/>
      <c r="V13" s="280"/>
      <c r="W13" s="280"/>
      <c r="X13" s="280"/>
      <c r="Y13" s="278"/>
      <c r="Z13" s="278"/>
      <c r="AA13" s="253"/>
      <c r="AB13" s="253"/>
      <c r="AC13" s="253"/>
      <c r="AD13" s="253"/>
      <c r="AE13" s="253"/>
      <c r="AF13" s="253"/>
      <c r="AG13" s="253"/>
      <c r="AH13" s="253"/>
    </row>
    <row r="14" spans="1:34" ht="15" customHeight="1" thickBot="1">
      <c r="A14" s="252"/>
      <c r="B14" s="252"/>
      <c r="C14" s="285"/>
      <c r="D14" s="106"/>
      <c r="E14" s="300"/>
      <c r="F14" s="300"/>
      <c r="G14" s="300"/>
      <c r="H14" s="106"/>
      <c r="I14" s="106"/>
      <c r="J14" s="106"/>
      <c r="K14" s="300"/>
      <c r="L14" s="106"/>
      <c r="M14" s="301"/>
      <c r="N14" s="302"/>
      <c r="O14" s="273"/>
      <c r="P14" s="252"/>
      <c r="Q14" s="252"/>
      <c r="R14" s="253"/>
      <c r="S14" s="253"/>
      <c r="T14" s="252"/>
      <c r="U14" s="275"/>
      <c r="V14" s="280"/>
      <c r="W14" s="280"/>
      <c r="X14" s="280"/>
      <c r="Y14" s="278"/>
      <c r="Z14" s="278"/>
      <c r="AA14" s="253"/>
      <c r="AB14" s="253"/>
      <c r="AC14" s="253"/>
      <c r="AD14" s="253"/>
      <c r="AE14" s="253"/>
      <c r="AF14" s="253"/>
      <c r="AG14" s="253"/>
      <c r="AH14" s="253"/>
    </row>
    <row r="15" spans="1:34" ht="40.5" customHeight="1">
      <c r="A15" s="252"/>
      <c r="B15" s="252"/>
      <c r="C15" s="285"/>
      <c r="D15" s="106"/>
      <c r="E15" s="793" t="str">
        <f>IF($E$29=TRUE,(Ⅰ!C9),"表示不可")</f>
        <v>表示不可</v>
      </c>
      <c r="F15" s="794"/>
      <c r="G15" s="795"/>
      <c r="H15" s="106"/>
      <c r="I15" s="303"/>
      <c r="J15" s="771" t="str">
        <f>IF(E15="表示不可","",IF(IF(ISERROR(VLOOKUP(E15,(初期設定!D44):(初期設定!G120),4,0)),"",VLOOKUP(E15,(初期設定!D44):(初期設定!G120),4,0))=(初期設定!$D$9),"本コンテストの担当校（前日準備を含む）です。",""))</f>
        <v/>
      </c>
      <c r="K15" s="772"/>
      <c r="L15" s="106"/>
      <c r="M15" s="301"/>
      <c r="N15" s="302"/>
      <c r="O15" s="304"/>
      <c r="P15" s="252"/>
      <c r="Q15" s="252"/>
      <c r="R15" s="253"/>
      <c r="S15" s="253"/>
      <c r="T15" s="252"/>
      <c r="U15" s="275"/>
      <c r="V15" s="280"/>
      <c r="W15" s="280"/>
      <c r="X15" s="280"/>
      <c r="Y15" s="278"/>
      <c r="Z15" s="278"/>
      <c r="AA15" s="253"/>
      <c r="AB15" s="253"/>
      <c r="AC15" s="253"/>
      <c r="AD15" s="253"/>
      <c r="AE15" s="253"/>
      <c r="AF15" s="253"/>
      <c r="AG15" s="253"/>
      <c r="AH15" s="253"/>
    </row>
    <row r="16" spans="1:34" ht="6" customHeight="1" thickBot="1">
      <c r="A16" s="252"/>
      <c r="B16" s="252"/>
      <c r="C16" s="285"/>
      <c r="D16" s="106"/>
      <c r="E16" s="796"/>
      <c r="F16" s="797"/>
      <c r="G16" s="798"/>
      <c r="H16" s="106"/>
      <c r="I16" s="303"/>
      <c r="J16" s="773"/>
      <c r="K16" s="774"/>
      <c r="L16" s="106"/>
      <c r="M16" s="301"/>
      <c r="N16" s="302"/>
      <c r="O16" s="304"/>
      <c r="P16" s="252"/>
      <c r="Q16" s="252"/>
      <c r="R16" s="253"/>
      <c r="S16" s="253"/>
      <c r="T16" s="252"/>
      <c r="U16" s="275"/>
      <c r="V16" s="280"/>
      <c r="W16" s="280"/>
      <c r="X16" s="280"/>
      <c r="Y16" s="278"/>
      <c r="Z16" s="278"/>
      <c r="AA16" s="253"/>
      <c r="AB16" s="253"/>
      <c r="AC16" s="253"/>
      <c r="AD16" s="253"/>
      <c r="AE16" s="253"/>
      <c r="AF16" s="253"/>
      <c r="AG16" s="253"/>
      <c r="AH16" s="253"/>
    </row>
    <row r="17" spans="1:34" ht="13.5" customHeight="1" thickBot="1">
      <c r="A17" s="252"/>
      <c r="B17" s="252"/>
      <c r="C17" s="285"/>
      <c r="D17" s="106"/>
      <c r="E17" s="796"/>
      <c r="F17" s="797"/>
      <c r="G17" s="798"/>
      <c r="H17" s="106"/>
      <c r="I17" s="305" t="s">
        <v>246</v>
      </c>
      <c r="J17" s="106"/>
      <c r="K17" s="106"/>
      <c r="L17" s="106"/>
      <c r="M17" s="301"/>
      <c r="N17" s="302"/>
      <c r="O17" s="304"/>
      <c r="P17" s="252"/>
      <c r="Q17" s="252"/>
      <c r="R17" s="253"/>
      <c r="S17" s="253"/>
      <c r="T17" s="252"/>
      <c r="U17" s="275"/>
      <c r="V17" s="280"/>
      <c r="W17" s="280"/>
      <c r="X17" s="280"/>
      <c r="Y17" s="278"/>
      <c r="Z17" s="278"/>
      <c r="AA17" s="253"/>
      <c r="AB17" s="253"/>
      <c r="AC17" s="253"/>
      <c r="AD17" s="253"/>
      <c r="AE17" s="253"/>
      <c r="AF17" s="253"/>
      <c r="AG17" s="253"/>
      <c r="AH17" s="253"/>
    </row>
    <row r="18" spans="1:34" ht="6" customHeight="1">
      <c r="A18" s="252"/>
      <c r="B18" s="252"/>
      <c r="C18" s="285"/>
      <c r="D18" s="106"/>
      <c r="E18" s="796"/>
      <c r="F18" s="797"/>
      <c r="G18" s="798"/>
      <c r="H18" s="106"/>
      <c r="I18" s="106"/>
      <c r="J18" s="775" t="str">
        <f>IF(E15="表示不可","",(IF(IF(ISERROR(VLOOKUP(E15,(初期設定!D44):(初期設定!G120),4,0)),"",VLOOKUP(E15,(初期設定!D44):(初期設定!G120),4,0))=(初期設定!$D$9),"","担当校ではありません。")))</f>
        <v/>
      </c>
      <c r="K18" s="776"/>
      <c r="L18" s="106"/>
      <c r="M18" s="301"/>
      <c r="N18" s="302"/>
      <c r="O18" s="304"/>
      <c r="P18" s="252"/>
      <c r="Q18" s="252"/>
      <c r="R18" s="253"/>
      <c r="S18" s="253"/>
      <c r="T18" s="252"/>
      <c r="U18" s="275"/>
      <c r="V18" s="280"/>
      <c r="W18" s="280"/>
      <c r="X18" s="280"/>
      <c r="Y18" s="278"/>
      <c r="Z18" s="278"/>
      <c r="AA18" s="253"/>
      <c r="AB18" s="253"/>
      <c r="AC18" s="253"/>
      <c r="AD18" s="253"/>
      <c r="AE18" s="253"/>
      <c r="AF18" s="253"/>
      <c r="AG18" s="253"/>
      <c r="AH18" s="253"/>
    </row>
    <row r="19" spans="1:34" ht="25.5" customHeight="1" thickBot="1">
      <c r="A19" s="252"/>
      <c r="B19" s="252"/>
      <c r="C19" s="285"/>
      <c r="D19" s="106"/>
      <c r="E19" s="799"/>
      <c r="F19" s="800"/>
      <c r="G19" s="801"/>
      <c r="H19" s="106"/>
      <c r="I19" s="106"/>
      <c r="J19" s="777"/>
      <c r="K19" s="778"/>
      <c r="L19" s="106"/>
      <c r="M19" s="301"/>
      <c r="N19" s="275"/>
      <c r="O19" s="252"/>
      <c r="P19" s="252"/>
      <c r="Q19" s="252"/>
      <c r="R19" s="253"/>
      <c r="S19" s="253"/>
      <c r="T19" s="252"/>
      <c r="U19" s="275"/>
      <c r="V19" s="280"/>
      <c r="W19" s="280"/>
      <c r="X19" s="280"/>
      <c r="Y19" s="278"/>
      <c r="Z19" s="278"/>
      <c r="AA19" s="253"/>
      <c r="AB19" s="253"/>
      <c r="AC19" s="253"/>
      <c r="AD19" s="253"/>
      <c r="AE19" s="253"/>
      <c r="AF19" s="253"/>
      <c r="AG19" s="253"/>
      <c r="AH19" s="253"/>
    </row>
    <row r="20" spans="1:34" ht="7.5" customHeight="1" thickBot="1">
      <c r="A20" s="252"/>
      <c r="B20" s="252"/>
      <c r="C20" s="306"/>
      <c r="D20" s="307"/>
      <c r="E20" s="307"/>
      <c r="F20" s="307"/>
      <c r="G20" s="307"/>
      <c r="H20" s="307"/>
      <c r="I20" s="307"/>
      <c r="J20" s="307"/>
      <c r="K20" s="307"/>
      <c r="L20" s="307"/>
      <c r="M20" s="301"/>
      <c r="N20" s="275"/>
      <c r="O20" s="252"/>
      <c r="P20" s="252"/>
      <c r="Q20" s="252"/>
      <c r="R20" s="253"/>
      <c r="S20" s="253"/>
      <c r="T20" s="252"/>
      <c r="U20" s="275"/>
      <c r="V20" s="280"/>
      <c r="W20" s="280"/>
      <c r="X20" s="280"/>
      <c r="Y20" s="278"/>
      <c r="Z20" s="278"/>
      <c r="AA20" s="253"/>
      <c r="AB20" s="253"/>
      <c r="AC20" s="253"/>
      <c r="AD20" s="253"/>
      <c r="AE20" s="253"/>
      <c r="AF20" s="253"/>
      <c r="AG20" s="253"/>
      <c r="AH20" s="253"/>
    </row>
    <row r="21" spans="1:34" ht="13.5" customHeight="1" thickTop="1">
      <c r="A21" s="252"/>
      <c r="B21" s="252"/>
      <c r="C21" s="252"/>
      <c r="D21" s="252"/>
      <c r="E21" s="252"/>
      <c r="F21" s="252"/>
      <c r="G21" s="252"/>
      <c r="H21" s="252"/>
      <c r="I21" s="252"/>
      <c r="J21" s="252"/>
      <c r="K21" s="253"/>
      <c r="L21" s="253"/>
      <c r="M21" s="252"/>
      <c r="N21" s="275"/>
      <c r="O21" s="252"/>
      <c r="P21" s="252"/>
      <c r="Q21" s="252"/>
      <c r="R21" s="253"/>
      <c r="S21" s="253"/>
      <c r="T21" s="252"/>
      <c r="U21" s="275"/>
      <c r="V21" s="280"/>
      <c r="W21" s="280"/>
      <c r="X21" s="280"/>
      <c r="Y21" s="278"/>
      <c r="Z21" s="278"/>
      <c r="AA21" s="253"/>
      <c r="AB21" s="253"/>
      <c r="AC21" s="253"/>
      <c r="AD21" s="253"/>
      <c r="AE21" s="253"/>
      <c r="AF21" s="253"/>
      <c r="AG21" s="253"/>
      <c r="AH21" s="253"/>
    </row>
    <row r="22" spans="1:34" ht="18" customHeight="1">
      <c r="A22" s="252"/>
      <c r="B22" s="252"/>
      <c r="C22" s="252"/>
      <c r="D22" s="252"/>
      <c r="E22" s="252"/>
      <c r="F22" s="252"/>
      <c r="G22" s="252"/>
      <c r="H22" s="252"/>
      <c r="I22" s="252"/>
      <c r="J22" s="768" t="s">
        <v>247</v>
      </c>
      <c r="K22" s="769"/>
      <c r="L22" s="769"/>
      <c r="M22" s="769"/>
      <c r="N22" s="769"/>
      <c r="O22" s="769"/>
      <c r="P22" s="769"/>
      <c r="Q22" s="769"/>
      <c r="R22" s="769"/>
      <c r="S22" s="769"/>
      <c r="T22" s="769"/>
      <c r="U22" s="770"/>
      <c r="V22" s="280"/>
      <c r="W22" s="280"/>
      <c r="X22" s="280"/>
      <c r="Y22" s="278"/>
      <c r="Z22" s="278"/>
      <c r="AA22" s="253"/>
      <c r="AB22" s="253"/>
      <c r="AC22" s="253"/>
      <c r="AD22" s="253"/>
      <c r="AE22" s="253"/>
      <c r="AF22" s="253"/>
      <c r="AG22" s="253"/>
      <c r="AH22" s="253"/>
    </row>
    <row r="23" spans="1:34" ht="9" customHeight="1">
      <c r="A23" s="252"/>
      <c r="B23" s="252"/>
      <c r="C23" s="252"/>
      <c r="D23" s="252"/>
      <c r="E23" s="252"/>
      <c r="F23" s="252"/>
      <c r="G23" s="252"/>
      <c r="H23" s="252"/>
      <c r="I23" s="252"/>
      <c r="J23" s="252"/>
      <c r="K23" s="252"/>
      <c r="L23" s="252"/>
      <c r="M23" s="308"/>
      <c r="N23" s="308"/>
      <c r="O23" s="308"/>
      <c r="P23" s="252"/>
      <c r="Q23" s="252"/>
      <c r="R23" s="253"/>
      <c r="S23" s="253"/>
      <c r="T23" s="252"/>
      <c r="U23" s="275"/>
      <c r="V23" s="280"/>
      <c r="W23" s="280"/>
      <c r="X23" s="280"/>
      <c r="Y23" s="278"/>
      <c r="Z23" s="278"/>
      <c r="AA23" s="253"/>
      <c r="AB23" s="253"/>
      <c r="AC23" s="253"/>
      <c r="AD23" s="253"/>
      <c r="AE23" s="253"/>
      <c r="AF23" s="253"/>
      <c r="AG23" s="253"/>
      <c r="AH23" s="253"/>
    </row>
    <row r="24" spans="1:34" s="255" customFormat="1" ht="9" customHeight="1">
      <c r="A24" s="253"/>
      <c r="B24" s="253"/>
      <c r="C24" s="253"/>
      <c r="D24" s="253"/>
      <c r="E24" s="253"/>
      <c r="F24" s="253"/>
      <c r="G24" s="253"/>
      <c r="H24" s="253"/>
      <c r="I24" s="253"/>
      <c r="J24" s="253"/>
      <c r="K24" s="253"/>
      <c r="L24" s="253"/>
      <c r="M24" s="253"/>
      <c r="N24" s="253"/>
      <c r="O24" s="253"/>
      <c r="P24" s="253"/>
      <c r="Q24" s="253"/>
      <c r="R24" s="253"/>
      <c r="S24" s="253"/>
      <c r="T24" s="253"/>
      <c r="U24" s="278"/>
      <c r="V24" s="280"/>
      <c r="W24" s="280"/>
      <c r="X24" s="280"/>
      <c r="Y24" s="278"/>
      <c r="Z24" s="278"/>
      <c r="AA24" s="253"/>
      <c r="AB24" s="253"/>
      <c r="AC24" s="253"/>
      <c r="AD24" s="253"/>
      <c r="AE24" s="253"/>
      <c r="AF24" s="253"/>
      <c r="AG24" s="253"/>
      <c r="AH24" s="253"/>
    </row>
    <row r="25" spans="1:34" s="255" customFormat="1" ht="9" customHeight="1">
      <c r="A25" s="253"/>
      <c r="B25" s="253"/>
      <c r="C25" s="253"/>
      <c r="D25" s="253"/>
      <c r="E25" s="253"/>
      <c r="F25" s="253"/>
      <c r="G25" s="253"/>
      <c r="H25" s="253"/>
      <c r="I25" s="253"/>
      <c r="J25" s="253"/>
      <c r="K25" s="253"/>
      <c r="L25" s="253"/>
      <c r="M25" s="253"/>
      <c r="N25" s="278"/>
      <c r="O25" s="253"/>
      <c r="P25" s="253"/>
      <c r="Q25" s="253"/>
      <c r="R25" s="253"/>
      <c r="S25" s="253"/>
      <c r="T25" s="253"/>
      <c r="U25" s="278"/>
      <c r="V25" s="280"/>
      <c r="W25" s="280"/>
      <c r="X25" s="280"/>
      <c r="Y25" s="278"/>
      <c r="Z25" s="278"/>
      <c r="AA25" s="253"/>
      <c r="AB25" s="253"/>
      <c r="AC25" s="253"/>
      <c r="AD25" s="253"/>
      <c r="AE25" s="253"/>
      <c r="AF25" s="253"/>
      <c r="AG25" s="253"/>
      <c r="AH25" s="253"/>
    </row>
    <row r="26" spans="1:34" s="255" customFormat="1" ht="21" customHeight="1">
      <c r="A26" s="253"/>
      <c r="B26" s="253"/>
      <c r="C26" s="253"/>
      <c r="D26" s="253"/>
      <c r="E26" s="253"/>
      <c r="F26" s="253"/>
      <c r="G26" s="253"/>
      <c r="H26" s="253"/>
      <c r="I26" s="253"/>
      <c r="J26" s="253"/>
      <c r="K26" s="253"/>
      <c r="L26" s="253"/>
      <c r="M26" s="253"/>
      <c r="N26" s="278"/>
      <c r="O26" s="253"/>
      <c r="P26" s="253"/>
      <c r="Q26" s="253"/>
      <c r="R26" s="253"/>
      <c r="S26" s="253"/>
      <c r="T26" s="253"/>
      <c r="U26" s="278"/>
      <c r="V26" s="280"/>
      <c r="W26" s="280"/>
      <c r="X26" s="280"/>
      <c r="Y26" s="278"/>
      <c r="Z26" s="278"/>
      <c r="AA26" s="253"/>
      <c r="AB26" s="253"/>
      <c r="AC26" s="253"/>
      <c r="AD26" s="253"/>
      <c r="AE26" s="253"/>
      <c r="AF26" s="253"/>
      <c r="AG26" s="253"/>
      <c r="AH26" s="253"/>
    </row>
    <row r="27" spans="1:34" s="255" customFormat="1">
      <c r="A27" s="253"/>
      <c r="B27" s="253"/>
      <c r="C27" s="253"/>
      <c r="D27" s="253"/>
      <c r="E27" s="253"/>
      <c r="F27" s="253"/>
      <c r="G27" s="253"/>
      <c r="H27" s="253"/>
      <c r="I27" s="253"/>
      <c r="J27" s="253"/>
      <c r="K27" s="253"/>
      <c r="L27" s="253"/>
      <c r="M27" s="253"/>
      <c r="N27" s="278"/>
      <c r="O27" s="253"/>
      <c r="P27" s="253"/>
      <c r="Q27" s="253"/>
      <c r="R27" s="253"/>
      <c r="S27" s="253"/>
      <c r="T27" s="253"/>
      <c r="U27" s="278"/>
      <c r="V27" s="280"/>
      <c r="W27" s="280"/>
      <c r="X27" s="280"/>
      <c r="Y27" s="278"/>
      <c r="Z27" s="278"/>
      <c r="AA27" s="253"/>
      <c r="AB27" s="253"/>
      <c r="AC27" s="253"/>
      <c r="AD27" s="253"/>
      <c r="AE27" s="253"/>
      <c r="AF27" s="253"/>
      <c r="AG27" s="253"/>
      <c r="AH27" s="253"/>
    </row>
    <row r="28" spans="1:34" s="255" customFormat="1">
      <c r="A28" s="253"/>
      <c r="B28" s="253"/>
      <c r="C28" s="253"/>
      <c r="D28" s="253"/>
      <c r="E28" s="253"/>
      <c r="F28" s="253"/>
      <c r="G28" s="253"/>
      <c r="H28" s="253"/>
      <c r="I28" s="253"/>
      <c r="J28" s="253"/>
      <c r="K28" s="253"/>
      <c r="L28" s="253"/>
      <c r="M28" s="253"/>
      <c r="N28" s="278"/>
      <c r="O28" s="253"/>
      <c r="P28" s="253"/>
      <c r="Q28" s="253"/>
      <c r="R28" s="253"/>
      <c r="S28" s="253"/>
      <c r="T28" s="253"/>
      <c r="U28" s="278"/>
      <c r="V28" s="280"/>
      <c r="W28" s="280"/>
      <c r="X28" s="280"/>
      <c r="Y28" s="278"/>
      <c r="Z28" s="278"/>
      <c r="AA28" s="253"/>
      <c r="AB28" s="253"/>
      <c r="AC28" s="253"/>
      <c r="AD28" s="253"/>
      <c r="AE28" s="253"/>
      <c r="AF28" s="253"/>
      <c r="AG28" s="253"/>
      <c r="AH28" s="253"/>
    </row>
    <row r="29" spans="1:34" s="255" customFormat="1">
      <c r="A29" s="253"/>
      <c r="B29" s="253"/>
      <c r="C29" s="253"/>
      <c r="D29" s="253"/>
      <c r="E29" s="411" t="b">
        <v>0</v>
      </c>
      <c r="F29" s="253"/>
      <c r="G29" s="253"/>
      <c r="H29" s="253"/>
      <c r="I29" s="253"/>
      <c r="J29" s="253"/>
      <c r="K29" s="253"/>
      <c r="L29" s="253"/>
      <c r="M29" s="253"/>
      <c r="N29" s="278"/>
      <c r="O29" s="253"/>
      <c r="P29" s="253"/>
      <c r="Q29" s="253"/>
      <c r="R29" s="253"/>
      <c r="S29" s="253"/>
      <c r="T29" s="253"/>
      <c r="U29" s="278"/>
      <c r="V29" s="280"/>
      <c r="W29" s="280"/>
      <c r="X29" s="280"/>
      <c r="Y29" s="278"/>
      <c r="Z29" s="278"/>
      <c r="AA29" s="253"/>
      <c r="AB29" s="253"/>
      <c r="AC29" s="253"/>
      <c r="AD29" s="253"/>
      <c r="AE29" s="253"/>
      <c r="AF29" s="253"/>
      <c r="AG29" s="253"/>
      <c r="AH29" s="253"/>
    </row>
    <row r="30" spans="1:34" s="255" customFormat="1">
      <c r="A30" s="253"/>
      <c r="B30" s="253"/>
      <c r="C30" s="253"/>
      <c r="D30" s="253"/>
      <c r="E30" s="253"/>
      <c r="F30" s="253"/>
      <c r="G30" s="253"/>
      <c r="H30" s="253"/>
      <c r="I30" s="253"/>
      <c r="J30" s="253"/>
      <c r="K30" s="253"/>
      <c r="L30" s="253"/>
      <c r="M30" s="253"/>
      <c r="N30" s="278"/>
      <c r="O30" s="253"/>
      <c r="P30" s="253"/>
      <c r="Q30" s="253"/>
      <c r="R30" s="253"/>
      <c r="S30" s="253"/>
      <c r="T30" s="253"/>
      <c r="U30" s="278"/>
      <c r="V30" s="280"/>
      <c r="W30" s="280"/>
      <c r="X30" s="280"/>
      <c r="Y30" s="278"/>
      <c r="Z30" s="278"/>
      <c r="AA30" s="253"/>
      <c r="AB30" s="253"/>
      <c r="AC30" s="253"/>
      <c r="AD30" s="253"/>
      <c r="AE30" s="253"/>
      <c r="AF30" s="253"/>
      <c r="AG30" s="253"/>
      <c r="AH30" s="253"/>
    </row>
    <row r="31" spans="1:34" s="255" customFormat="1">
      <c r="A31" s="253"/>
      <c r="B31" s="253"/>
      <c r="C31" s="253"/>
      <c r="D31" s="253"/>
      <c r="E31" s="253"/>
      <c r="F31" s="253"/>
      <c r="G31" s="253"/>
      <c r="H31" s="253"/>
      <c r="I31" s="253"/>
      <c r="J31" s="253"/>
      <c r="K31" s="253"/>
      <c r="L31" s="253"/>
      <c r="M31" s="253"/>
      <c r="N31" s="278"/>
      <c r="O31" s="253"/>
      <c r="P31" s="253"/>
      <c r="Q31" s="253"/>
      <c r="R31" s="253"/>
      <c r="S31" s="253"/>
      <c r="T31" s="253"/>
      <c r="U31" s="278"/>
      <c r="V31" s="280"/>
      <c r="W31" s="280"/>
      <c r="X31" s="280"/>
      <c r="Y31" s="278"/>
      <c r="Z31" s="278"/>
      <c r="AA31" s="253"/>
      <c r="AB31" s="253"/>
      <c r="AC31" s="253"/>
      <c r="AD31" s="253"/>
      <c r="AE31" s="253"/>
      <c r="AF31" s="253"/>
      <c r="AG31" s="253"/>
      <c r="AH31" s="253"/>
    </row>
    <row r="32" spans="1:34" s="255" customFormat="1">
      <c r="A32" s="253"/>
      <c r="B32" s="253"/>
      <c r="C32" s="253"/>
      <c r="D32" s="253"/>
      <c r="E32" s="253"/>
      <c r="F32" s="253"/>
      <c r="G32" s="253"/>
      <c r="H32" s="253"/>
      <c r="I32" s="253"/>
      <c r="J32" s="253"/>
      <c r="K32" s="253"/>
      <c r="L32" s="253"/>
      <c r="M32" s="253"/>
      <c r="N32" s="278"/>
      <c r="O32" s="253"/>
      <c r="P32" s="253"/>
      <c r="Q32" s="253"/>
      <c r="R32" s="253"/>
      <c r="S32" s="253"/>
      <c r="T32" s="253"/>
      <c r="U32" s="278"/>
      <c r="V32" s="280"/>
      <c r="W32" s="280"/>
      <c r="X32" s="280"/>
      <c r="Y32" s="278"/>
      <c r="Z32" s="278"/>
      <c r="AA32" s="253"/>
      <c r="AB32" s="253"/>
      <c r="AC32" s="253"/>
      <c r="AD32" s="253"/>
      <c r="AE32" s="253"/>
      <c r="AF32" s="253"/>
      <c r="AG32" s="253"/>
      <c r="AH32" s="253"/>
    </row>
    <row r="33" spans="1:34" s="255" customFormat="1">
      <c r="A33" s="253"/>
      <c r="B33" s="253"/>
      <c r="C33" s="253"/>
      <c r="D33" s="253"/>
      <c r="E33" s="253"/>
      <c r="F33" s="253"/>
      <c r="G33" s="253"/>
      <c r="H33" s="253"/>
      <c r="I33" s="253"/>
      <c r="J33" s="253"/>
      <c r="K33" s="253"/>
      <c r="L33" s="253"/>
      <c r="M33" s="253"/>
      <c r="N33" s="278"/>
      <c r="O33" s="253"/>
      <c r="P33" s="253"/>
      <c r="Q33" s="253"/>
      <c r="R33" s="253"/>
      <c r="S33" s="253"/>
      <c r="T33" s="253"/>
      <c r="U33" s="278"/>
      <c r="V33" s="280"/>
      <c r="W33" s="280"/>
      <c r="X33" s="280"/>
      <c r="Y33" s="278"/>
      <c r="Z33" s="278"/>
      <c r="AA33" s="253"/>
      <c r="AB33" s="253"/>
      <c r="AC33" s="253"/>
      <c r="AD33" s="253"/>
      <c r="AE33" s="253"/>
      <c r="AF33" s="253"/>
      <c r="AG33" s="253"/>
      <c r="AH33" s="253"/>
    </row>
    <row r="34" spans="1:34" s="255" customFormat="1">
      <c r="A34" s="253"/>
      <c r="B34" s="253"/>
      <c r="C34" s="253"/>
      <c r="D34" s="253"/>
      <c r="E34" s="253"/>
      <c r="F34" s="253"/>
      <c r="G34" s="253"/>
      <c r="H34" s="253"/>
      <c r="I34" s="253"/>
      <c r="J34" s="253"/>
      <c r="K34" s="253"/>
      <c r="L34" s="253"/>
      <c r="M34" s="253"/>
      <c r="N34" s="278"/>
      <c r="O34" s="253"/>
      <c r="P34" s="253"/>
      <c r="Q34" s="253"/>
      <c r="R34" s="253"/>
      <c r="S34" s="253"/>
      <c r="T34" s="253"/>
      <c r="U34" s="278"/>
      <c r="V34" s="280"/>
      <c r="W34" s="280"/>
      <c r="X34" s="280"/>
      <c r="Y34" s="278"/>
      <c r="Z34" s="278"/>
      <c r="AA34" s="253"/>
      <c r="AB34" s="253"/>
      <c r="AC34" s="253"/>
      <c r="AD34" s="253"/>
      <c r="AE34" s="253"/>
      <c r="AF34" s="253"/>
      <c r="AG34" s="253"/>
      <c r="AH34" s="253"/>
    </row>
    <row r="35" spans="1:34" s="255" customFormat="1">
      <c r="A35" s="253"/>
      <c r="B35" s="253"/>
      <c r="C35" s="253"/>
      <c r="D35" s="253"/>
      <c r="E35" s="253"/>
      <c r="F35" s="253"/>
      <c r="G35" s="253"/>
      <c r="H35" s="253"/>
      <c r="I35" s="253"/>
      <c r="J35" s="253"/>
      <c r="K35" s="253"/>
      <c r="L35" s="253"/>
      <c r="M35" s="253"/>
      <c r="N35" s="278"/>
      <c r="O35" s="253"/>
      <c r="P35" s="253"/>
      <c r="Q35" s="253"/>
      <c r="R35" s="253"/>
      <c r="S35" s="253"/>
      <c r="T35" s="253"/>
      <c r="U35" s="278"/>
      <c r="V35" s="280"/>
      <c r="W35" s="280"/>
      <c r="X35" s="280"/>
      <c r="Y35" s="278"/>
      <c r="Z35" s="278"/>
      <c r="AA35" s="253"/>
      <c r="AB35" s="253"/>
      <c r="AC35" s="253"/>
      <c r="AD35" s="253"/>
      <c r="AE35" s="253"/>
      <c r="AF35" s="253"/>
      <c r="AG35" s="253"/>
      <c r="AH35" s="253"/>
    </row>
    <row r="36" spans="1:34" s="255" customFormat="1">
      <c r="A36" s="253"/>
      <c r="B36" s="253"/>
      <c r="C36" s="253"/>
      <c r="D36" s="253"/>
      <c r="E36" s="253"/>
      <c r="F36" s="253"/>
      <c r="G36" s="253"/>
      <c r="H36" s="253"/>
      <c r="I36" s="253"/>
      <c r="J36" s="253"/>
      <c r="K36" s="253"/>
      <c r="L36" s="253"/>
      <c r="M36" s="253"/>
      <c r="N36" s="278"/>
      <c r="O36" s="253"/>
      <c r="P36" s="253"/>
      <c r="Q36" s="253"/>
      <c r="R36" s="253"/>
      <c r="S36" s="253"/>
      <c r="T36" s="253"/>
      <c r="U36" s="278"/>
      <c r="V36" s="280"/>
      <c r="W36" s="280"/>
      <c r="X36" s="280"/>
      <c r="Y36" s="278"/>
      <c r="Z36" s="278"/>
      <c r="AA36" s="253"/>
      <c r="AB36" s="253"/>
      <c r="AC36" s="253"/>
      <c r="AD36" s="253"/>
      <c r="AE36" s="253"/>
      <c r="AF36" s="253"/>
      <c r="AG36" s="253"/>
      <c r="AH36" s="253"/>
    </row>
    <row r="37" spans="1:34" s="255" customFormat="1">
      <c r="A37" s="253"/>
      <c r="B37" s="253"/>
      <c r="C37" s="253"/>
      <c r="D37" s="253"/>
      <c r="E37" s="253"/>
      <c r="F37" s="253"/>
      <c r="G37" s="253"/>
      <c r="H37" s="253"/>
      <c r="I37" s="253"/>
      <c r="J37" s="253"/>
      <c r="K37" s="253"/>
      <c r="L37" s="253"/>
      <c r="M37" s="253"/>
      <c r="N37" s="278"/>
      <c r="O37" s="253"/>
      <c r="P37" s="253"/>
      <c r="Q37" s="253"/>
      <c r="R37" s="253"/>
      <c r="S37" s="253"/>
      <c r="T37" s="253"/>
      <c r="U37" s="278"/>
      <c r="V37" s="280"/>
      <c r="W37" s="280"/>
      <c r="X37" s="280"/>
      <c r="Y37" s="278"/>
      <c r="Z37" s="278"/>
      <c r="AA37" s="253"/>
      <c r="AB37" s="253"/>
      <c r="AC37" s="253"/>
      <c r="AD37" s="253"/>
      <c r="AE37" s="253"/>
      <c r="AF37" s="253"/>
      <c r="AG37" s="253"/>
      <c r="AH37" s="253"/>
    </row>
    <row r="38" spans="1:34" s="255" customFormat="1">
      <c r="A38" s="253"/>
      <c r="B38" s="253"/>
      <c r="C38" s="253"/>
      <c r="D38" s="253"/>
      <c r="E38" s="253"/>
      <c r="F38" s="253"/>
      <c r="G38" s="253"/>
      <c r="H38" s="253"/>
      <c r="I38" s="253"/>
      <c r="J38" s="253"/>
      <c r="K38" s="253"/>
      <c r="L38" s="253"/>
      <c r="M38" s="253"/>
      <c r="N38" s="278"/>
      <c r="O38" s="253"/>
      <c r="P38" s="253"/>
      <c r="Q38" s="253"/>
      <c r="R38" s="253"/>
      <c r="S38" s="253"/>
      <c r="T38" s="253"/>
      <c r="U38" s="278"/>
      <c r="V38" s="280"/>
      <c r="W38" s="280"/>
      <c r="X38" s="280"/>
      <c r="Y38" s="278"/>
      <c r="Z38" s="278"/>
      <c r="AA38" s="253"/>
      <c r="AB38" s="253"/>
      <c r="AC38" s="253"/>
      <c r="AD38" s="253"/>
      <c r="AE38" s="253"/>
      <c r="AF38" s="253"/>
      <c r="AG38" s="253"/>
      <c r="AH38" s="253"/>
    </row>
    <row r="39" spans="1:34" s="255" customFormat="1">
      <c r="A39" s="253"/>
      <c r="B39" s="253"/>
      <c r="C39" s="253"/>
      <c r="D39" s="253"/>
      <c r="E39" s="253"/>
      <c r="F39" s="253"/>
      <c r="G39" s="253"/>
      <c r="H39" s="253"/>
      <c r="I39" s="253"/>
      <c r="J39" s="253"/>
      <c r="K39" s="253"/>
      <c r="L39" s="253"/>
      <c r="M39" s="253"/>
      <c r="N39" s="278"/>
      <c r="O39" s="253"/>
      <c r="P39" s="253"/>
      <c r="Q39" s="253"/>
      <c r="R39" s="253"/>
      <c r="S39" s="253"/>
      <c r="T39" s="253"/>
      <c r="U39" s="278"/>
      <c r="V39" s="280"/>
      <c r="W39" s="280"/>
      <c r="X39" s="280"/>
      <c r="Y39" s="278"/>
      <c r="Z39" s="278"/>
      <c r="AA39" s="253"/>
      <c r="AB39" s="253"/>
      <c r="AC39" s="253"/>
      <c r="AD39" s="253"/>
      <c r="AE39" s="253"/>
      <c r="AF39" s="253"/>
      <c r="AG39" s="253"/>
      <c r="AH39" s="253"/>
    </row>
    <row r="40" spans="1:34" s="255" customFormat="1">
      <c r="A40" s="253"/>
      <c r="B40" s="253"/>
      <c r="C40" s="253"/>
      <c r="D40" s="253"/>
      <c r="E40" s="253"/>
      <c r="F40" s="253"/>
      <c r="G40" s="253"/>
      <c r="H40" s="253"/>
      <c r="I40" s="253"/>
      <c r="J40" s="253"/>
      <c r="K40" s="253"/>
      <c r="L40" s="253"/>
      <c r="M40" s="253"/>
      <c r="N40" s="278"/>
      <c r="O40" s="253"/>
      <c r="P40" s="253"/>
      <c r="Q40" s="253"/>
      <c r="R40" s="253"/>
      <c r="S40" s="253"/>
      <c r="T40" s="253"/>
      <c r="U40" s="278"/>
      <c r="V40" s="280"/>
      <c r="W40" s="280"/>
      <c r="X40" s="280"/>
      <c r="Y40" s="278"/>
      <c r="Z40" s="278"/>
      <c r="AA40" s="253"/>
      <c r="AB40" s="253"/>
      <c r="AC40" s="253"/>
      <c r="AD40" s="253"/>
      <c r="AE40" s="253"/>
      <c r="AF40" s="253"/>
      <c r="AG40" s="253"/>
      <c r="AH40" s="253"/>
    </row>
    <row r="41" spans="1:34" s="255" customFormat="1">
      <c r="A41" s="253"/>
      <c r="B41" s="253"/>
      <c r="C41" s="253"/>
      <c r="D41" s="253"/>
      <c r="E41" s="253"/>
      <c r="F41" s="253"/>
      <c r="G41" s="253"/>
      <c r="H41" s="253"/>
      <c r="I41" s="253"/>
      <c r="J41" s="253"/>
      <c r="K41" s="253"/>
      <c r="L41" s="253"/>
      <c r="M41" s="253"/>
      <c r="N41" s="278"/>
      <c r="O41" s="253"/>
      <c r="P41" s="253"/>
      <c r="Q41" s="253"/>
      <c r="R41" s="253"/>
      <c r="S41" s="253"/>
      <c r="T41" s="253"/>
      <c r="U41" s="278"/>
      <c r="V41" s="280"/>
      <c r="W41" s="280"/>
      <c r="X41" s="280"/>
      <c r="Y41" s="278"/>
      <c r="Z41" s="278"/>
      <c r="AA41" s="253"/>
      <c r="AB41" s="253"/>
      <c r="AC41" s="253"/>
      <c r="AD41" s="253"/>
      <c r="AE41" s="253"/>
      <c r="AF41" s="253"/>
      <c r="AG41" s="253"/>
      <c r="AH41" s="253"/>
    </row>
    <row r="42" spans="1:34" s="255" customFormat="1">
      <c r="A42" s="253"/>
      <c r="B42" s="253"/>
      <c r="C42" s="253"/>
      <c r="D42" s="253"/>
      <c r="E42" s="253"/>
      <c r="F42" s="253"/>
      <c r="G42" s="253"/>
      <c r="H42" s="253"/>
      <c r="I42" s="253"/>
      <c r="J42" s="253"/>
      <c r="K42" s="253"/>
      <c r="L42" s="253"/>
      <c r="M42" s="253"/>
      <c r="N42" s="278"/>
      <c r="O42" s="253"/>
      <c r="P42" s="253"/>
      <c r="Q42" s="253"/>
      <c r="R42" s="253"/>
      <c r="S42" s="253"/>
      <c r="T42" s="253"/>
      <c r="U42" s="278"/>
      <c r="V42" s="280"/>
      <c r="W42" s="280"/>
      <c r="X42" s="280"/>
      <c r="Y42" s="278"/>
      <c r="Z42" s="278"/>
      <c r="AA42" s="253"/>
      <c r="AB42" s="253"/>
      <c r="AC42" s="253"/>
      <c r="AD42" s="253"/>
      <c r="AE42" s="253"/>
      <c r="AF42" s="253"/>
      <c r="AG42" s="253"/>
      <c r="AH42" s="253"/>
    </row>
    <row r="43" spans="1:34" s="255" customFormat="1">
      <c r="A43" s="253"/>
      <c r="B43" s="253"/>
      <c r="C43" s="253"/>
      <c r="D43" s="253"/>
      <c r="E43" s="253"/>
      <c r="F43" s="253"/>
      <c r="G43" s="253"/>
      <c r="H43" s="253"/>
      <c r="I43" s="253"/>
      <c r="J43" s="253"/>
      <c r="K43" s="253"/>
      <c r="L43" s="253"/>
      <c r="M43" s="253"/>
      <c r="N43" s="278"/>
      <c r="O43" s="253"/>
      <c r="P43" s="253"/>
      <c r="Q43" s="253"/>
      <c r="R43" s="253"/>
      <c r="S43" s="253"/>
      <c r="T43" s="253"/>
      <c r="U43" s="278"/>
      <c r="V43" s="280"/>
      <c r="W43" s="280"/>
      <c r="X43" s="280"/>
      <c r="Y43" s="278"/>
      <c r="Z43" s="278"/>
      <c r="AA43" s="253"/>
      <c r="AB43" s="253"/>
      <c r="AC43" s="253"/>
      <c r="AD43" s="253"/>
      <c r="AE43" s="253"/>
      <c r="AF43" s="253"/>
      <c r="AG43" s="253"/>
      <c r="AH43" s="253"/>
    </row>
    <row r="44" spans="1:34" s="255" customFormat="1">
      <c r="A44" s="253"/>
      <c r="B44" s="253"/>
      <c r="C44" s="253"/>
      <c r="D44" s="253"/>
      <c r="E44" s="253"/>
      <c r="F44" s="253"/>
      <c r="G44" s="253"/>
      <c r="H44" s="253"/>
      <c r="I44" s="253"/>
      <c r="J44" s="253"/>
      <c r="K44" s="253"/>
      <c r="L44" s="253"/>
      <c r="M44" s="253"/>
      <c r="N44" s="278"/>
      <c r="O44" s="253"/>
      <c r="P44" s="253"/>
      <c r="Q44" s="253"/>
      <c r="R44" s="253"/>
      <c r="S44" s="253"/>
      <c r="T44" s="253"/>
      <c r="U44" s="278"/>
      <c r="V44" s="280"/>
      <c r="W44" s="280"/>
      <c r="X44" s="280"/>
      <c r="Y44" s="278"/>
      <c r="Z44" s="278"/>
      <c r="AA44" s="253"/>
      <c r="AB44" s="253"/>
      <c r="AC44" s="253"/>
      <c r="AD44" s="253"/>
      <c r="AE44" s="253"/>
      <c r="AF44" s="253"/>
      <c r="AG44" s="253"/>
      <c r="AH44" s="253"/>
    </row>
    <row r="45" spans="1:34" s="255" customFormat="1">
      <c r="A45" s="253"/>
      <c r="B45" s="253"/>
      <c r="C45" s="253"/>
      <c r="D45" s="253"/>
      <c r="E45" s="253"/>
      <c r="F45" s="253"/>
      <c r="G45" s="253"/>
      <c r="H45" s="253"/>
      <c r="I45" s="253"/>
      <c r="J45" s="253"/>
      <c r="K45" s="253"/>
      <c r="L45" s="253"/>
      <c r="M45" s="253"/>
      <c r="N45" s="278"/>
      <c r="O45" s="253"/>
      <c r="P45" s="253"/>
      <c r="Q45" s="253"/>
      <c r="R45" s="253"/>
      <c r="S45" s="253"/>
      <c r="T45" s="253"/>
      <c r="U45" s="278"/>
      <c r="V45" s="280"/>
      <c r="W45" s="280"/>
      <c r="X45" s="280"/>
      <c r="Y45" s="278"/>
      <c r="Z45" s="278"/>
      <c r="AA45" s="253"/>
      <c r="AB45" s="253"/>
      <c r="AC45" s="253"/>
      <c r="AD45" s="253"/>
      <c r="AE45" s="253"/>
      <c r="AF45" s="253"/>
      <c r="AG45" s="253"/>
      <c r="AH45" s="253"/>
    </row>
    <row r="46" spans="1:34" s="255" customFormat="1">
      <c r="A46" s="253"/>
      <c r="B46" s="253"/>
      <c r="C46" s="253"/>
      <c r="D46" s="253"/>
      <c r="E46" s="253"/>
      <c r="F46" s="253"/>
      <c r="G46" s="253"/>
      <c r="H46" s="253"/>
      <c r="I46" s="253"/>
      <c r="J46" s="253"/>
      <c r="K46" s="253"/>
      <c r="L46" s="253"/>
      <c r="M46" s="253"/>
      <c r="N46" s="278"/>
      <c r="O46" s="253"/>
      <c r="P46" s="253"/>
      <c r="Q46" s="253"/>
      <c r="R46" s="253"/>
      <c r="S46" s="253"/>
      <c r="T46" s="253"/>
      <c r="U46" s="278"/>
      <c r="V46" s="280"/>
      <c r="W46" s="280"/>
      <c r="X46" s="280"/>
      <c r="Y46" s="278"/>
      <c r="Z46" s="278"/>
      <c r="AA46" s="253"/>
      <c r="AB46" s="253"/>
      <c r="AC46" s="253"/>
      <c r="AD46" s="253"/>
      <c r="AE46" s="253"/>
      <c r="AF46" s="253"/>
      <c r="AG46" s="253"/>
      <c r="AH46" s="253"/>
    </row>
    <row r="47" spans="1:34" s="255" customFormat="1">
      <c r="A47" s="253"/>
      <c r="B47" s="253"/>
      <c r="C47" s="253"/>
      <c r="D47" s="253"/>
      <c r="E47" s="253"/>
      <c r="F47" s="253"/>
      <c r="G47" s="253"/>
      <c r="H47" s="253"/>
      <c r="I47" s="253"/>
      <c r="J47" s="253"/>
      <c r="K47" s="253"/>
      <c r="L47" s="253"/>
      <c r="M47" s="253"/>
      <c r="N47" s="278"/>
      <c r="O47" s="253"/>
      <c r="P47" s="253"/>
      <c r="Q47" s="253"/>
      <c r="R47" s="253"/>
      <c r="S47" s="253"/>
      <c r="T47" s="253"/>
      <c r="U47" s="278"/>
      <c r="V47" s="280"/>
      <c r="W47" s="280"/>
      <c r="X47" s="280"/>
      <c r="Y47" s="278"/>
      <c r="Z47" s="278"/>
      <c r="AA47" s="253"/>
      <c r="AB47" s="253"/>
      <c r="AC47" s="253"/>
      <c r="AD47" s="253"/>
      <c r="AE47" s="253"/>
      <c r="AF47" s="253"/>
      <c r="AG47" s="253"/>
      <c r="AH47" s="253"/>
    </row>
    <row r="48" spans="1:34" s="255" customFormat="1">
      <c r="A48" s="253"/>
      <c r="B48" s="253"/>
      <c r="C48" s="253"/>
      <c r="D48" s="253"/>
      <c r="E48" s="253"/>
      <c r="F48" s="253"/>
      <c r="G48" s="253"/>
      <c r="H48" s="253"/>
      <c r="I48" s="253"/>
      <c r="J48" s="253"/>
      <c r="K48" s="253"/>
      <c r="L48" s="253"/>
      <c r="M48" s="253"/>
      <c r="N48" s="278"/>
      <c r="O48" s="253"/>
      <c r="P48" s="253"/>
      <c r="Q48" s="253"/>
      <c r="R48" s="253"/>
      <c r="S48" s="253"/>
      <c r="T48" s="253"/>
      <c r="U48" s="278"/>
      <c r="V48" s="280"/>
      <c r="W48" s="280"/>
      <c r="X48" s="280"/>
      <c r="Y48" s="278"/>
      <c r="Z48" s="278"/>
      <c r="AA48" s="253"/>
      <c r="AB48" s="253"/>
      <c r="AC48" s="253"/>
      <c r="AD48" s="253"/>
      <c r="AE48" s="253"/>
      <c r="AF48" s="253"/>
      <c r="AG48" s="253"/>
      <c r="AH48" s="253"/>
    </row>
    <row r="49" spans="1:34" s="255" customFormat="1">
      <c r="A49" s="253"/>
      <c r="B49" s="253"/>
      <c r="C49" s="253"/>
      <c r="D49" s="253"/>
      <c r="E49" s="253"/>
      <c r="F49" s="253"/>
      <c r="G49" s="253"/>
      <c r="H49" s="253"/>
      <c r="I49" s="253"/>
      <c r="J49" s="253"/>
      <c r="K49" s="253"/>
      <c r="L49" s="253"/>
      <c r="M49" s="253"/>
      <c r="N49" s="278"/>
      <c r="O49" s="253"/>
      <c r="P49" s="253"/>
      <c r="Q49" s="253"/>
      <c r="R49" s="253"/>
      <c r="S49" s="253"/>
      <c r="T49" s="253"/>
      <c r="U49" s="278"/>
      <c r="V49" s="280"/>
      <c r="W49" s="280"/>
      <c r="X49" s="280"/>
      <c r="Y49" s="278"/>
      <c r="Z49" s="278"/>
      <c r="AA49" s="253"/>
      <c r="AB49" s="253"/>
      <c r="AC49" s="253"/>
      <c r="AD49" s="253"/>
      <c r="AE49" s="253"/>
      <c r="AF49" s="253"/>
      <c r="AG49" s="253"/>
      <c r="AH49" s="253"/>
    </row>
    <row r="50" spans="1:34" s="255" customFormat="1">
      <c r="A50" s="253"/>
      <c r="B50" s="253"/>
      <c r="C50" s="253"/>
      <c r="D50" s="253"/>
      <c r="E50" s="253"/>
      <c r="F50" s="253"/>
      <c r="G50" s="253"/>
      <c r="H50" s="253"/>
      <c r="I50" s="253"/>
      <c r="J50" s="253"/>
      <c r="K50" s="253"/>
      <c r="L50" s="253"/>
      <c r="M50" s="253"/>
      <c r="N50" s="278"/>
      <c r="O50" s="253"/>
      <c r="P50" s="253"/>
      <c r="Q50" s="253"/>
      <c r="R50" s="253"/>
      <c r="S50" s="253"/>
      <c r="T50" s="253"/>
      <c r="U50" s="278"/>
      <c r="V50" s="280"/>
      <c r="W50" s="280"/>
      <c r="X50" s="280"/>
      <c r="Y50" s="278"/>
      <c r="Z50" s="278"/>
      <c r="AA50" s="253"/>
      <c r="AB50" s="253"/>
      <c r="AC50" s="253"/>
      <c r="AD50" s="253"/>
      <c r="AE50" s="253"/>
      <c r="AF50" s="253"/>
      <c r="AG50" s="253"/>
      <c r="AH50" s="253"/>
    </row>
    <row r="51" spans="1:34" s="255" customFormat="1">
      <c r="A51" s="253"/>
      <c r="B51" s="253"/>
      <c r="C51" s="253"/>
      <c r="D51" s="253"/>
      <c r="E51" s="253"/>
      <c r="F51" s="253"/>
      <c r="G51" s="253"/>
      <c r="H51" s="253"/>
      <c r="I51" s="253"/>
      <c r="J51" s="253"/>
      <c r="K51" s="253"/>
      <c r="L51" s="253"/>
      <c r="M51" s="253"/>
      <c r="N51" s="278"/>
      <c r="O51" s="253"/>
      <c r="P51" s="253"/>
      <c r="Q51" s="253"/>
      <c r="R51" s="253"/>
      <c r="S51" s="253"/>
      <c r="T51" s="253"/>
      <c r="U51" s="278"/>
      <c r="V51" s="280"/>
      <c r="W51" s="280"/>
      <c r="X51" s="280"/>
      <c r="Y51" s="278"/>
      <c r="Z51" s="278"/>
      <c r="AA51" s="253"/>
      <c r="AB51" s="253"/>
      <c r="AC51" s="253"/>
      <c r="AD51" s="253"/>
      <c r="AE51" s="253"/>
      <c r="AF51" s="253"/>
      <c r="AG51" s="253"/>
      <c r="AH51" s="253"/>
    </row>
    <row r="52" spans="1:34" s="255" customFormat="1">
      <c r="A52" s="253"/>
      <c r="B52" s="253"/>
      <c r="C52" s="253"/>
      <c r="D52" s="253"/>
      <c r="E52" s="253"/>
      <c r="F52" s="253"/>
      <c r="G52" s="253"/>
      <c r="H52" s="253"/>
      <c r="I52" s="253"/>
      <c r="J52" s="253"/>
      <c r="K52" s="253"/>
      <c r="L52" s="253"/>
      <c r="M52" s="253"/>
      <c r="N52" s="278"/>
      <c r="O52" s="253"/>
      <c r="P52" s="253"/>
      <c r="Q52" s="253"/>
      <c r="R52" s="253"/>
      <c r="S52" s="253"/>
      <c r="T52" s="253"/>
      <c r="U52" s="278"/>
      <c r="V52" s="280"/>
      <c r="W52" s="280"/>
      <c r="X52" s="280"/>
      <c r="Y52" s="278"/>
      <c r="Z52" s="278"/>
      <c r="AA52" s="253"/>
      <c r="AB52" s="253"/>
      <c r="AC52" s="253"/>
      <c r="AD52" s="253"/>
      <c r="AE52" s="253"/>
      <c r="AF52" s="253"/>
      <c r="AG52" s="253"/>
      <c r="AH52" s="253"/>
    </row>
    <row r="53" spans="1:34" s="255" customFormat="1">
      <c r="A53" s="253"/>
      <c r="B53" s="253"/>
      <c r="C53" s="253"/>
      <c r="D53" s="253"/>
      <c r="E53" s="253"/>
      <c r="F53" s="253"/>
      <c r="G53" s="253"/>
      <c r="H53" s="253"/>
      <c r="I53" s="253"/>
      <c r="J53" s="253"/>
      <c r="K53" s="253"/>
      <c r="L53" s="253"/>
      <c r="M53" s="253"/>
      <c r="N53" s="278"/>
      <c r="O53" s="253"/>
      <c r="P53" s="253"/>
      <c r="Q53" s="253"/>
      <c r="R53" s="253"/>
      <c r="S53" s="253"/>
      <c r="T53" s="253"/>
      <c r="U53" s="278"/>
      <c r="V53" s="280"/>
      <c r="W53" s="280"/>
      <c r="X53" s="280"/>
      <c r="Y53" s="278"/>
      <c r="Z53" s="278"/>
      <c r="AA53" s="253"/>
      <c r="AB53" s="253"/>
      <c r="AC53" s="253"/>
      <c r="AD53" s="253"/>
      <c r="AE53" s="253"/>
      <c r="AF53" s="253"/>
      <c r="AG53" s="253"/>
      <c r="AH53" s="253"/>
    </row>
    <row r="54" spans="1:34" s="255" customFormat="1">
      <c r="A54" s="253"/>
      <c r="B54" s="253"/>
      <c r="C54" s="253"/>
      <c r="D54" s="253"/>
      <c r="E54" s="253"/>
      <c r="F54" s="253"/>
      <c r="G54" s="253"/>
      <c r="H54" s="253"/>
      <c r="I54" s="253"/>
      <c r="J54" s="253"/>
      <c r="K54" s="253"/>
      <c r="L54" s="253"/>
      <c r="M54" s="253"/>
      <c r="N54" s="278"/>
      <c r="O54" s="253"/>
      <c r="P54" s="253"/>
      <c r="Q54" s="253"/>
      <c r="R54" s="253"/>
      <c r="S54" s="253"/>
      <c r="T54" s="253"/>
      <c r="U54" s="278"/>
      <c r="V54" s="280"/>
      <c r="W54" s="280"/>
      <c r="X54" s="280"/>
      <c r="Y54" s="278"/>
      <c r="Z54" s="278"/>
      <c r="AA54" s="253"/>
      <c r="AB54" s="253"/>
      <c r="AC54" s="253"/>
      <c r="AD54" s="253"/>
      <c r="AE54" s="253"/>
      <c r="AF54" s="253"/>
      <c r="AG54" s="253"/>
      <c r="AH54" s="253"/>
    </row>
    <row r="55" spans="1:34" s="255" customFormat="1">
      <c r="A55" s="253"/>
      <c r="B55" s="253"/>
      <c r="C55" s="253"/>
      <c r="D55" s="253"/>
      <c r="E55" s="253"/>
      <c r="F55" s="253"/>
      <c r="G55" s="253"/>
      <c r="H55" s="253"/>
      <c r="I55" s="253"/>
      <c r="J55" s="253"/>
      <c r="K55" s="253"/>
      <c r="L55" s="253"/>
      <c r="M55" s="253"/>
      <c r="N55" s="278"/>
      <c r="O55" s="253"/>
      <c r="P55" s="253"/>
      <c r="Q55" s="253"/>
      <c r="R55" s="253"/>
      <c r="S55" s="253"/>
      <c r="T55" s="253"/>
      <c r="U55" s="278"/>
      <c r="V55" s="280"/>
      <c r="W55" s="280"/>
      <c r="X55" s="280"/>
      <c r="Y55" s="278"/>
      <c r="Z55" s="278"/>
      <c r="AA55" s="253"/>
      <c r="AB55" s="253"/>
      <c r="AC55" s="253"/>
      <c r="AD55" s="253"/>
      <c r="AE55" s="253"/>
      <c r="AF55" s="253"/>
      <c r="AG55" s="253"/>
      <c r="AH55" s="253"/>
    </row>
    <row r="56" spans="1:34" s="255" customFormat="1">
      <c r="A56" s="253"/>
      <c r="B56" s="253"/>
      <c r="C56" s="253"/>
      <c r="D56" s="253"/>
      <c r="E56" s="253"/>
      <c r="F56" s="253"/>
      <c r="G56" s="253"/>
      <c r="H56" s="253"/>
      <c r="I56" s="253"/>
      <c r="J56" s="253"/>
      <c r="K56" s="253"/>
      <c r="L56" s="253"/>
      <c r="M56" s="253"/>
      <c r="N56" s="278"/>
      <c r="O56" s="253"/>
      <c r="P56" s="253"/>
      <c r="Q56" s="253"/>
      <c r="R56" s="253"/>
      <c r="S56" s="253"/>
      <c r="T56" s="253"/>
      <c r="U56" s="278"/>
      <c r="V56" s="280"/>
      <c r="W56" s="280"/>
      <c r="X56" s="280"/>
      <c r="Y56" s="278"/>
      <c r="Z56" s="278"/>
      <c r="AA56" s="253"/>
      <c r="AB56" s="253"/>
      <c r="AC56" s="253"/>
      <c r="AD56" s="253"/>
      <c r="AE56" s="253"/>
      <c r="AF56" s="253"/>
      <c r="AG56" s="253"/>
      <c r="AH56" s="253"/>
    </row>
    <row r="57" spans="1:34" s="255" customFormat="1">
      <c r="A57" s="253"/>
      <c r="B57" s="253"/>
      <c r="C57" s="253"/>
      <c r="D57" s="253"/>
      <c r="E57" s="253"/>
      <c r="F57" s="253"/>
      <c r="G57" s="253"/>
      <c r="H57" s="253"/>
      <c r="I57" s="253"/>
      <c r="J57" s="253"/>
      <c r="K57" s="253"/>
      <c r="L57" s="253"/>
      <c r="M57" s="253"/>
      <c r="N57" s="278"/>
      <c r="O57" s="253"/>
      <c r="P57" s="253"/>
      <c r="Q57" s="253"/>
      <c r="R57" s="253"/>
      <c r="S57" s="253"/>
      <c r="T57" s="253"/>
      <c r="U57" s="278"/>
      <c r="V57" s="280"/>
      <c r="W57" s="280"/>
      <c r="X57" s="280"/>
      <c r="Y57" s="278"/>
      <c r="Z57" s="278"/>
      <c r="AA57" s="253"/>
      <c r="AB57" s="253"/>
      <c r="AC57" s="253"/>
      <c r="AD57" s="253"/>
      <c r="AE57" s="253"/>
      <c r="AF57" s="253"/>
      <c r="AG57" s="253"/>
      <c r="AH57" s="253"/>
    </row>
    <row r="58" spans="1:34" s="255" customFormat="1">
      <c r="A58" s="253"/>
      <c r="B58" s="253"/>
      <c r="C58" s="253"/>
      <c r="D58" s="253"/>
      <c r="E58" s="253"/>
      <c r="F58" s="253"/>
      <c r="G58" s="253"/>
      <c r="H58" s="253"/>
      <c r="I58" s="253"/>
      <c r="J58" s="253"/>
      <c r="K58" s="253"/>
      <c r="L58" s="253"/>
      <c r="M58" s="253"/>
      <c r="N58" s="278"/>
      <c r="O58" s="253"/>
      <c r="P58" s="253"/>
      <c r="Q58" s="253"/>
      <c r="R58" s="253"/>
      <c r="S58" s="253"/>
      <c r="T58" s="253"/>
      <c r="U58" s="278"/>
      <c r="V58" s="280"/>
      <c r="W58" s="280"/>
      <c r="X58" s="280"/>
      <c r="Y58" s="278"/>
      <c r="Z58" s="278"/>
      <c r="AA58" s="253"/>
      <c r="AB58" s="253"/>
      <c r="AC58" s="253"/>
      <c r="AD58" s="253"/>
      <c r="AE58" s="253"/>
      <c r="AF58" s="253"/>
      <c r="AG58" s="253"/>
      <c r="AH58" s="253"/>
    </row>
    <row r="59" spans="1:34" s="255" customFormat="1">
      <c r="A59" s="253"/>
      <c r="B59" s="253"/>
      <c r="C59" s="253"/>
      <c r="D59" s="253"/>
      <c r="E59" s="253"/>
      <c r="F59" s="253"/>
      <c r="G59" s="253"/>
      <c r="H59" s="253"/>
      <c r="I59" s="253"/>
      <c r="J59" s="253"/>
      <c r="K59" s="253"/>
      <c r="L59" s="253"/>
      <c r="M59" s="253"/>
      <c r="N59" s="278"/>
      <c r="O59" s="253"/>
      <c r="P59" s="253"/>
      <c r="Q59" s="253"/>
      <c r="R59" s="253"/>
      <c r="S59" s="253"/>
      <c r="T59" s="253"/>
      <c r="U59" s="278"/>
      <c r="V59" s="280"/>
      <c r="W59" s="280"/>
      <c r="X59" s="280"/>
      <c r="Y59" s="278"/>
      <c r="Z59" s="278"/>
      <c r="AA59" s="253"/>
      <c r="AB59" s="253"/>
      <c r="AC59" s="253"/>
      <c r="AD59" s="253"/>
      <c r="AE59" s="253"/>
      <c r="AF59" s="253"/>
      <c r="AG59" s="253"/>
      <c r="AH59" s="253"/>
    </row>
    <row r="60" spans="1:34">
      <c r="R60" s="2"/>
      <c r="S60" s="2"/>
      <c r="U60" s="2"/>
      <c r="V60" s="255"/>
      <c r="W60" s="255"/>
      <c r="X60" s="255"/>
      <c r="Y60" s="255"/>
      <c r="Z60" s="255"/>
    </row>
    <row r="61" spans="1:34">
      <c r="R61" s="2"/>
      <c r="S61" s="2"/>
      <c r="U61" s="2"/>
      <c r="V61" s="255"/>
      <c r="W61" s="255"/>
      <c r="X61" s="255"/>
      <c r="Y61" s="255"/>
      <c r="Z61" s="255"/>
    </row>
    <row r="62" spans="1:34">
      <c r="R62" s="2"/>
      <c r="S62" s="2"/>
      <c r="U62" s="2"/>
      <c r="V62" s="255"/>
      <c r="W62" s="255"/>
      <c r="X62" s="255"/>
      <c r="Y62" s="255"/>
      <c r="Z62" s="255"/>
    </row>
    <row r="63" spans="1:34">
      <c r="R63" s="2"/>
      <c r="S63" s="2"/>
      <c r="U63" s="2"/>
      <c r="V63" s="255"/>
      <c r="W63" s="255"/>
      <c r="X63" s="255"/>
      <c r="Y63" s="255"/>
      <c r="Z63" s="255"/>
    </row>
    <row r="64" spans="1:34">
      <c r="R64" s="2"/>
      <c r="S64" s="2"/>
      <c r="U64" s="2"/>
      <c r="V64" s="255"/>
      <c r="W64" s="255"/>
      <c r="X64" s="255"/>
      <c r="Y64" s="255"/>
      <c r="Z64" s="255"/>
    </row>
    <row r="65" spans="18:26">
      <c r="R65" s="2"/>
      <c r="S65" s="2"/>
      <c r="U65" s="2"/>
      <c r="V65" s="255"/>
      <c r="W65" s="255"/>
      <c r="X65" s="255"/>
      <c r="Y65" s="255"/>
      <c r="Z65" s="255"/>
    </row>
    <row r="66" spans="18:26">
      <c r="R66" s="2"/>
      <c r="S66" s="2"/>
      <c r="U66" s="2"/>
      <c r="V66" s="255"/>
      <c r="W66" s="255"/>
      <c r="X66" s="255"/>
      <c r="Y66" s="255"/>
      <c r="Z66" s="255"/>
    </row>
    <row r="67" spans="18:26">
      <c r="R67" s="2"/>
      <c r="S67" s="2"/>
      <c r="U67" s="2"/>
      <c r="V67" s="255"/>
      <c r="W67" s="255"/>
      <c r="X67" s="255"/>
      <c r="Y67" s="255"/>
      <c r="Z67" s="255"/>
    </row>
    <row r="68" spans="18:26">
      <c r="R68" s="2"/>
      <c r="S68" s="2"/>
      <c r="U68" s="2"/>
      <c r="V68" s="255"/>
      <c r="W68" s="255"/>
      <c r="X68" s="255"/>
      <c r="Y68" s="255"/>
      <c r="Z68" s="255"/>
    </row>
    <row r="69" spans="18:26">
      <c r="R69" s="2"/>
      <c r="S69" s="2"/>
      <c r="U69" s="2"/>
      <c r="V69" s="255"/>
      <c r="W69" s="255"/>
      <c r="X69" s="255"/>
      <c r="Y69" s="255"/>
      <c r="Z69" s="255"/>
    </row>
    <row r="70" spans="18:26">
      <c r="R70" s="2"/>
      <c r="S70" s="2"/>
      <c r="U70" s="2"/>
      <c r="V70" s="255"/>
      <c r="W70" s="255"/>
      <c r="X70" s="255"/>
      <c r="Y70" s="255"/>
      <c r="Z70" s="255"/>
    </row>
    <row r="71" spans="18:26">
      <c r="R71" s="2"/>
      <c r="S71" s="2"/>
      <c r="U71" s="2"/>
      <c r="V71" s="255"/>
      <c r="W71" s="255"/>
      <c r="X71" s="255"/>
      <c r="Y71" s="255"/>
      <c r="Z71" s="255"/>
    </row>
    <row r="72" spans="18:26">
      <c r="R72" s="2"/>
      <c r="S72" s="2"/>
      <c r="U72" s="2"/>
      <c r="V72" s="255"/>
      <c r="W72" s="255"/>
      <c r="X72" s="255"/>
      <c r="Y72" s="255"/>
      <c r="Z72" s="255"/>
    </row>
    <row r="73" spans="18:26">
      <c r="R73" s="2"/>
      <c r="S73" s="2"/>
      <c r="U73" s="2"/>
      <c r="V73" s="255"/>
      <c r="W73" s="255"/>
      <c r="X73" s="255"/>
      <c r="Y73" s="255"/>
      <c r="Z73" s="255"/>
    </row>
    <row r="74" spans="18:26">
      <c r="R74" s="2"/>
      <c r="S74" s="2"/>
      <c r="U74" s="2"/>
      <c r="V74" s="255"/>
      <c r="W74" s="255"/>
      <c r="X74" s="255"/>
      <c r="Y74" s="255"/>
      <c r="Z74" s="255"/>
    </row>
    <row r="75" spans="18:26">
      <c r="R75" s="2"/>
      <c r="S75" s="2"/>
      <c r="U75" s="2"/>
      <c r="V75" s="255"/>
      <c r="W75" s="255"/>
      <c r="X75" s="255"/>
      <c r="Y75" s="255"/>
      <c r="Z75" s="255"/>
    </row>
    <row r="76" spans="18:26">
      <c r="R76" s="2"/>
      <c r="S76" s="2"/>
      <c r="U76" s="2"/>
      <c r="V76" s="255"/>
      <c r="W76" s="255"/>
      <c r="X76" s="255"/>
      <c r="Y76" s="255"/>
      <c r="Z76" s="255"/>
    </row>
    <row r="77" spans="18:26">
      <c r="R77" s="2"/>
      <c r="S77" s="2"/>
      <c r="U77" s="2"/>
      <c r="V77" s="255"/>
      <c r="W77" s="255"/>
      <c r="X77" s="255"/>
      <c r="Y77" s="255"/>
      <c r="Z77" s="255"/>
    </row>
    <row r="78" spans="18:26">
      <c r="R78" s="2"/>
      <c r="S78" s="2"/>
      <c r="U78" s="2"/>
      <c r="V78" s="255"/>
      <c r="W78" s="255"/>
      <c r="X78" s="255"/>
      <c r="Y78" s="255"/>
      <c r="Z78" s="255"/>
    </row>
    <row r="79" spans="18:26">
      <c r="R79" s="2"/>
      <c r="S79" s="2"/>
      <c r="U79" s="2"/>
      <c r="V79" s="255"/>
      <c r="W79" s="255"/>
      <c r="X79" s="255"/>
      <c r="Y79" s="255"/>
      <c r="Z79" s="255"/>
    </row>
    <row r="80" spans="18:26">
      <c r="R80" s="2"/>
      <c r="S80" s="2"/>
      <c r="U80" s="2"/>
      <c r="V80" s="255"/>
      <c r="W80" s="255"/>
      <c r="X80" s="255"/>
      <c r="Y80" s="255"/>
      <c r="Z80" s="255"/>
    </row>
    <row r="81" spans="18:26">
      <c r="R81" s="2"/>
      <c r="S81" s="2"/>
      <c r="U81" s="2"/>
      <c r="V81" s="255"/>
      <c r="W81" s="255"/>
      <c r="X81" s="255"/>
      <c r="Y81" s="255"/>
      <c r="Z81" s="255"/>
    </row>
    <row r="82" spans="18:26">
      <c r="R82" s="2"/>
      <c r="S82" s="2"/>
      <c r="U82" s="2"/>
      <c r="V82" s="255"/>
      <c r="W82" s="255"/>
      <c r="X82" s="255"/>
      <c r="Y82" s="255"/>
      <c r="Z82" s="255"/>
    </row>
    <row r="83" spans="18:26">
      <c r="R83" s="2"/>
      <c r="S83" s="2"/>
      <c r="U83" s="2"/>
      <c r="V83" s="255"/>
      <c r="W83" s="255"/>
      <c r="X83" s="255"/>
      <c r="Y83" s="255"/>
      <c r="Z83" s="255"/>
    </row>
    <row r="84" spans="18:26">
      <c r="R84" s="2"/>
      <c r="S84" s="2"/>
      <c r="U84" s="2"/>
      <c r="V84" s="255"/>
      <c r="W84" s="255"/>
      <c r="X84" s="255"/>
      <c r="Y84" s="255"/>
      <c r="Z84" s="255"/>
    </row>
    <row r="85" spans="18:26">
      <c r="R85" s="2"/>
      <c r="S85" s="2"/>
      <c r="U85" s="2"/>
      <c r="V85" s="255"/>
      <c r="W85" s="255"/>
      <c r="X85" s="255"/>
      <c r="Y85" s="255"/>
      <c r="Z85" s="255"/>
    </row>
    <row r="86" spans="18:26">
      <c r="R86" s="2"/>
      <c r="S86" s="2"/>
      <c r="U86" s="2"/>
      <c r="V86" s="255"/>
      <c r="W86" s="255"/>
      <c r="X86" s="255"/>
      <c r="Y86" s="255"/>
      <c r="Z86" s="255"/>
    </row>
    <row r="87" spans="18:26">
      <c r="R87" s="2"/>
      <c r="S87" s="2"/>
      <c r="U87" s="2"/>
      <c r="V87" s="255"/>
      <c r="W87" s="255"/>
      <c r="X87" s="255"/>
      <c r="Y87" s="255"/>
      <c r="Z87" s="255"/>
    </row>
    <row r="88" spans="18:26">
      <c r="R88" s="2"/>
      <c r="S88" s="2"/>
      <c r="U88" s="2"/>
      <c r="V88" s="255"/>
      <c r="W88" s="255"/>
      <c r="X88" s="255"/>
      <c r="Y88" s="255"/>
      <c r="Z88" s="255"/>
    </row>
    <row r="89" spans="18:26">
      <c r="R89" s="2"/>
      <c r="S89" s="2"/>
      <c r="U89" s="2"/>
      <c r="V89" s="255"/>
      <c r="W89" s="255"/>
      <c r="X89" s="255"/>
      <c r="Y89" s="255"/>
      <c r="Z89" s="255"/>
    </row>
    <row r="90" spans="18:26">
      <c r="R90" s="2"/>
      <c r="S90" s="2"/>
      <c r="U90" s="2"/>
      <c r="V90" s="255"/>
      <c r="W90" s="255"/>
      <c r="X90" s="255"/>
      <c r="Y90" s="255"/>
      <c r="Z90" s="255"/>
    </row>
  </sheetData>
  <mergeCells count="9">
    <mergeCell ref="J22:U22"/>
    <mergeCell ref="J15:K16"/>
    <mergeCell ref="J18:K19"/>
    <mergeCell ref="A2:A6"/>
    <mergeCell ref="C2:O5"/>
    <mergeCell ref="E13:G13"/>
    <mergeCell ref="J13:K13"/>
    <mergeCell ref="E11:N11"/>
    <mergeCell ref="E15:G19"/>
  </mergeCells>
  <phoneticPr fontId="4"/>
  <conditionalFormatting sqref="E15">
    <cfRule type="expression" dxfId="193" priority="3">
      <formula>LEN(E15)&gt;0</formula>
    </cfRule>
  </conditionalFormatting>
  <conditionalFormatting sqref="J15">
    <cfRule type="cellIs" dxfId="192" priority="2" operator="equal">
      <formula>"新人戦運営担当校です"</formula>
    </cfRule>
  </conditionalFormatting>
  <conditionalFormatting sqref="J18">
    <cfRule type="cellIs" dxfId="191" priority="1" operator="equal">
      <formula>"新人戦運営担当校ではありません"</formula>
    </cfRule>
  </conditionalFormatting>
  <pageMargins left="0.7" right="0.7" top="0.75" bottom="0.75" header="0.3" footer="0.3"/>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locked="0" defaultSize="0" print="0" autoFill="0" autoLine="0" autoPict="0" altText="">
                <anchor moveWithCells="1">
                  <from>
                    <xdr:col>4</xdr:col>
                    <xdr:colOff>19050</xdr:colOff>
                    <xdr:row>10</xdr:row>
                    <xdr:rowOff>9525</xdr:rowOff>
                  </from>
                  <to>
                    <xdr:col>14</xdr:col>
                    <xdr:colOff>47625</xdr:colOff>
                    <xdr:row>11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W136"/>
  <sheetViews>
    <sheetView showZeros="0" zoomScaleNormal="100" workbookViewId="0">
      <selection activeCell="E13" sqref="E13"/>
    </sheetView>
  </sheetViews>
  <sheetFormatPr defaultColWidth="9" defaultRowHeight="15"/>
  <cols>
    <col min="1" max="1" width="19" style="2" customWidth="1"/>
    <col min="2" max="2" width="3.75" style="2" customWidth="1"/>
    <col min="3" max="3" width="5.625" style="2" customWidth="1"/>
    <col min="4" max="4" width="27.25" style="2" customWidth="1"/>
    <col min="5" max="6" width="21.375" style="2" customWidth="1"/>
    <col min="7" max="8" width="40.75" style="2" customWidth="1"/>
    <col min="9" max="9" width="3.625" style="2" customWidth="1"/>
    <col min="10" max="10" width="9" style="255"/>
    <col min="11" max="11" width="41.125" style="2" customWidth="1"/>
    <col min="12" max="16384" width="9" style="2"/>
  </cols>
  <sheetData>
    <row r="1" spans="1:22" ht="12.75" customHeight="1" thickBot="1">
      <c r="A1" s="251" t="s">
        <v>248</v>
      </c>
      <c r="B1" s="251"/>
      <c r="C1" s="251"/>
      <c r="D1" s="252"/>
      <c r="E1" s="252"/>
      <c r="F1" s="252"/>
      <c r="G1" s="252"/>
      <c r="H1" s="252"/>
      <c r="I1" s="252"/>
      <c r="J1" s="253"/>
      <c r="K1" s="252"/>
    </row>
    <row r="2" spans="1:22" ht="34.5" customHeight="1" thickTop="1">
      <c r="A2" s="779" t="s">
        <v>249</v>
      </c>
      <c r="B2" s="252"/>
      <c r="C2" s="803" t="str">
        <f>(初期設定!D5)</f>
        <v>第73回NHK杯全国高校放送コンテスト　宮崎県予選</v>
      </c>
      <c r="D2" s="804"/>
      <c r="E2" s="804"/>
      <c r="F2" s="805"/>
      <c r="G2" s="252"/>
      <c r="H2" s="252"/>
      <c r="I2" s="252"/>
      <c r="J2" s="252"/>
      <c r="K2" s="252"/>
      <c r="L2" s="254"/>
      <c r="N2" s="255"/>
      <c r="O2" s="255"/>
      <c r="Q2" s="180"/>
      <c r="R2" s="254"/>
      <c r="S2" s="256"/>
      <c r="V2" s="255"/>
    </row>
    <row r="3" spans="1:22" ht="34.5" customHeight="1">
      <c r="A3" s="779"/>
      <c r="B3" s="252"/>
      <c r="C3" s="806"/>
      <c r="D3" s="807"/>
      <c r="E3" s="807"/>
      <c r="F3" s="808"/>
      <c r="G3" s="252"/>
      <c r="H3" s="252"/>
      <c r="I3" s="252"/>
      <c r="J3" s="252"/>
      <c r="K3" s="252"/>
      <c r="N3" s="255"/>
      <c r="O3" s="255"/>
      <c r="Q3" s="180"/>
      <c r="R3" s="254"/>
      <c r="S3" s="256"/>
      <c r="V3" s="255"/>
    </row>
    <row r="4" spans="1:22" ht="34.5" customHeight="1" thickBot="1">
      <c r="A4" s="779"/>
      <c r="B4" s="252"/>
      <c r="C4" s="809"/>
      <c r="D4" s="810"/>
      <c r="E4" s="810"/>
      <c r="F4" s="811"/>
      <c r="G4" s="252"/>
      <c r="H4" s="252"/>
      <c r="I4" s="252"/>
      <c r="J4" s="252"/>
      <c r="K4" s="252"/>
      <c r="N4" s="255"/>
      <c r="O4" s="255"/>
      <c r="Q4" s="180"/>
      <c r="R4" s="254"/>
      <c r="S4" s="256"/>
      <c r="V4" s="255"/>
    </row>
    <row r="5" spans="1:22" ht="6.75" customHeight="1" thickTop="1" thickBot="1">
      <c r="A5" s="779"/>
      <c r="B5" s="252"/>
      <c r="C5" s="252"/>
      <c r="D5" s="252"/>
      <c r="E5" s="252"/>
      <c r="F5" s="252"/>
      <c r="G5" s="252"/>
      <c r="H5" s="252"/>
      <c r="I5" s="252"/>
      <c r="J5" s="253"/>
      <c r="K5" s="252"/>
    </row>
    <row r="6" spans="1:22" ht="15.75" customHeight="1" thickBot="1">
      <c r="A6" s="252"/>
      <c r="B6" s="252"/>
      <c r="C6" s="252"/>
      <c r="D6" s="257" t="s">
        <v>228</v>
      </c>
      <c r="E6" s="257" t="s">
        <v>1047</v>
      </c>
      <c r="F6" s="252"/>
      <c r="G6" s="252"/>
      <c r="H6" s="252"/>
      <c r="I6" s="252"/>
      <c r="J6" s="253"/>
      <c r="K6" s="252"/>
    </row>
    <row r="7" spans="1:22" ht="26.25" customHeight="1" thickTop="1" thickBot="1">
      <c r="A7" s="252"/>
      <c r="B7" s="252"/>
      <c r="C7" s="252"/>
      <c r="D7" s="258">
        <f>(Ⅰ!C9)</f>
        <v>0</v>
      </c>
      <c r="E7" s="488" t="str">
        <f>(Ⅱ!J15)</f>
        <v/>
      </c>
      <c r="F7" s="252"/>
      <c r="G7" s="252"/>
      <c r="H7" s="252"/>
      <c r="I7" s="259"/>
      <c r="J7" s="253"/>
      <c r="K7" s="252"/>
    </row>
    <row r="8" spans="1:22" ht="6" customHeight="1" thickBot="1">
      <c r="A8" s="252"/>
      <c r="B8" s="252"/>
      <c r="C8" s="252"/>
      <c r="D8" s="252"/>
      <c r="E8" s="252"/>
      <c r="F8" s="252"/>
      <c r="G8" s="252"/>
      <c r="H8" s="252"/>
      <c r="I8" s="252"/>
      <c r="J8" s="253"/>
      <c r="K8" s="252"/>
    </row>
    <row r="9" spans="1:22" ht="16.5" customHeight="1">
      <c r="A9" s="252"/>
      <c r="B9" s="252"/>
      <c r="C9" s="260" t="s">
        <v>250</v>
      </c>
      <c r="D9" s="261"/>
      <c r="E9" s="261"/>
      <c r="F9" s="261"/>
      <c r="G9" s="262"/>
      <c r="H9" s="252"/>
      <c r="I9" s="252"/>
      <c r="J9" s="253"/>
      <c r="K9" s="252"/>
    </row>
    <row r="10" spans="1:22" ht="16.5" customHeight="1">
      <c r="A10" s="252"/>
      <c r="B10" s="252"/>
      <c r="C10" s="263" t="s">
        <v>1065</v>
      </c>
      <c r="D10" s="264"/>
      <c r="E10" s="264"/>
      <c r="F10" s="264"/>
      <c r="G10" s="265"/>
      <c r="H10" s="252"/>
      <c r="I10" s="252"/>
      <c r="J10" s="253"/>
      <c r="K10" s="252"/>
    </row>
    <row r="11" spans="1:22" ht="16.5" customHeight="1" thickBot="1">
      <c r="A11" s="252"/>
      <c r="B11" s="252"/>
      <c r="C11" s="266" t="s">
        <v>1066</v>
      </c>
      <c r="D11" s="267"/>
      <c r="E11" s="267"/>
      <c r="F11" s="267"/>
      <c r="G11" s="268"/>
      <c r="H11" s="252"/>
      <c r="I11" s="252"/>
      <c r="J11" s="253"/>
      <c r="K11" s="252"/>
    </row>
    <row r="12" spans="1:22" ht="10.5" customHeight="1">
      <c r="A12" s="252"/>
      <c r="B12" s="252"/>
      <c r="C12" s="252"/>
      <c r="D12" s="252"/>
      <c r="E12" s="252"/>
      <c r="F12" s="252"/>
      <c r="G12" s="252"/>
      <c r="H12" s="252"/>
      <c r="I12" s="252"/>
      <c r="J12" s="253"/>
      <c r="K12" s="252"/>
    </row>
    <row r="13" spans="1:22" ht="23.45" customHeight="1" thickBot="1">
      <c r="A13" s="252"/>
      <c r="B13" s="252"/>
      <c r="C13" s="252"/>
      <c r="D13" s="252"/>
      <c r="E13" s="556" t="s">
        <v>1064</v>
      </c>
      <c r="F13" s="556" t="s">
        <v>1063</v>
      </c>
      <c r="G13" s="252"/>
      <c r="H13" s="252"/>
      <c r="I13" s="252"/>
      <c r="J13" s="253"/>
      <c r="K13" s="252"/>
    </row>
    <row r="14" spans="1:22" ht="33" customHeight="1" thickBot="1">
      <c r="A14" s="269"/>
      <c r="B14" s="269"/>
      <c r="C14" s="270" t="s">
        <v>251</v>
      </c>
      <c r="D14" s="271" t="s">
        <v>252</v>
      </c>
      <c r="E14" s="272" t="str">
        <f>IF(ISERROR(VLOOKUP(D7,(初期設定!D44):(初期設定!O120),7,0)),"",VLOOKUP(D7,(初期設定!D44):(初期設定!O120),7,0))</f>
        <v/>
      </c>
      <c r="F14" s="487" t="str">
        <f>IF(E14=0,"",IF(IF(ISERROR(VLOOKUP(D7,(初期設定!D44):(初期設定!O120),8,0)),"",VLOOKUP(D7,(初期設定!D44):(初期設定!O120),8,0))="〇","番組部門審査担当","ー"))</f>
        <v>ー</v>
      </c>
      <c r="G14" s="252"/>
      <c r="H14" s="252"/>
      <c r="I14" s="252"/>
      <c r="J14" s="253"/>
      <c r="K14" s="252"/>
    </row>
    <row r="15" spans="1:22" ht="33" customHeight="1" thickBot="1">
      <c r="A15" s="269"/>
      <c r="B15" s="269"/>
      <c r="C15" s="270" t="s">
        <v>253</v>
      </c>
      <c r="D15" s="271" t="s">
        <v>254</v>
      </c>
      <c r="E15" s="272" t="str">
        <f>IF(ISERROR(VLOOKUP(D7,(初期設定!D44):(初期設定!O120),9,0)),"",VLOOKUP(D7,(初期設定!D44):(初期設定!O120),9,0))</f>
        <v/>
      </c>
      <c r="F15" s="487" t="str">
        <f>IF(E15=0,"",IF(IF(ISERROR(VLOOKUP(D7,(初期設定!D44):(初期設定!O120),10,0)),"",VLOOKUP(D7,(初期設定!D44):(初期設定!O120),10,0))="〇","番組部門審査担当","ー"))</f>
        <v>ー</v>
      </c>
      <c r="G15" s="252"/>
      <c r="H15" s="252"/>
      <c r="I15" s="252"/>
      <c r="J15" s="253"/>
      <c r="K15" s="252"/>
    </row>
    <row r="16" spans="1:22" ht="33" customHeight="1" thickBot="1">
      <c r="A16" s="269"/>
      <c r="B16" s="269"/>
      <c r="C16" s="270" t="s">
        <v>255</v>
      </c>
      <c r="D16" s="271" t="s">
        <v>256</v>
      </c>
      <c r="E16" s="272" t="str">
        <f>IF(ISERROR(VLOOKUP(D7,(初期設定!D44):(初期設定!O120),11,0)),"",VLOOKUP(D7,(初期設定!D44):(初期設定!O120),11,0))</f>
        <v/>
      </c>
      <c r="F16" s="487" t="str">
        <f>IF(E16=0,"",IF(IF(ISERROR(VLOOKUP(D7,(初期設定!D46):(初期設定!O122),12,0)),"",VLOOKUP(D7,(初期設定!D46):(初期設定!O122),12,0))="〇","番組部門審査担当","ー"))</f>
        <v>ー</v>
      </c>
      <c r="G16" s="252"/>
      <c r="H16" s="252"/>
      <c r="I16" s="252"/>
      <c r="J16" s="253"/>
      <c r="K16" s="252"/>
    </row>
    <row r="17" spans="1:23" s="252" customFormat="1" ht="12.75" customHeight="1">
      <c r="A17" s="802"/>
      <c r="B17" s="802"/>
      <c r="C17" s="802"/>
      <c r="D17" s="802"/>
      <c r="J17" s="253"/>
      <c r="L17" s="2"/>
      <c r="M17" s="2"/>
      <c r="N17" s="2"/>
      <c r="O17" s="2"/>
      <c r="P17" s="2"/>
      <c r="Q17" s="2"/>
      <c r="R17" s="2"/>
      <c r="S17" s="2"/>
      <c r="T17" s="2"/>
      <c r="U17" s="2"/>
      <c r="V17" s="2"/>
      <c r="W17" s="2"/>
    </row>
    <row r="18" spans="1:23" s="252" customFormat="1" ht="12.75" customHeight="1">
      <c r="J18" s="253"/>
      <c r="L18" s="2"/>
      <c r="M18" s="2"/>
      <c r="N18" s="2"/>
      <c r="O18" s="2"/>
      <c r="P18" s="2"/>
      <c r="Q18" s="2"/>
      <c r="R18" s="2"/>
      <c r="S18" s="2"/>
      <c r="T18" s="2"/>
      <c r="U18" s="2"/>
      <c r="V18" s="2"/>
      <c r="W18" s="2"/>
    </row>
    <row r="19" spans="1:23" s="252" customFormat="1" ht="12.75" customHeight="1">
      <c r="J19" s="253"/>
      <c r="L19" s="2"/>
      <c r="M19" s="2"/>
      <c r="N19" s="2"/>
      <c r="O19" s="2"/>
      <c r="P19" s="2"/>
      <c r="Q19" s="2"/>
      <c r="R19" s="2"/>
      <c r="S19" s="2"/>
      <c r="T19" s="2"/>
      <c r="U19" s="2"/>
      <c r="V19" s="2"/>
      <c r="W19" s="2"/>
    </row>
    <row r="20" spans="1:23" s="252" customFormat="1" ht="12.75" customHeight="1">
      <c r="J20" s="253"/>
      <c r="L20" s="2"/>
      <c r="M20" s="2"/>
      <c r="N20" s="2"/>
      <c r="O20" s="2"/>
      <c r="P20" s="2"/>
      <c r="Q20" s="2"/>
      <c r="R20" s="2"/>
      <c r="S20" s="2"/>
      <c r="T20" s="2"/>
      <c r="U20" s="2"/>
      <c r="V20" s="2"/>
      <c r="W20" s="2"/>
    </row>
    <row r="21" spans="1:23" s="252" customFormat="1" ht="12.75" customHeight="1">
      <c r="J21" s="253"/>
      <c r="L21" s="2"/>
      <c r="M21" s="2"/>
      <c r="N21" s="2"/>
      <c r="O21" s="2"/>
      <c r="P21" s="2"/>
      <c r="Q21" s="2"/>
      <c r="R21" s="2"/>
      <c r="S21" s="2"/>
      <c r="T21" s="2"/>
      <c r="U21" s="2"/>
      <c r="V21" s="2"/>
      <c r="W21" s="2"/>
    </row>
    <row r="22" spans="1:23" s="252" customFormat="1" ht="12.75" customHeight="1">
      <c r="J22" s="253"/>
      <c r="L22" s="2"/>
      <c r="M22" s="2"/>
      <c r="N22" s="2"/>
      <c r="O22" s="2"/>
      <c r="P22" s="2"/>
      <c r="Q22" s="2"/>
      <c r="R22" s="2"/>
      <c r="S22" s="2"/>
      <c r="T22" s="2"/>
      <c r="U22" s="2"/>
      <c r="V22" s="2"/>
      <c r="W22" s="2"/>
    </row>
    <row r="23" spans="1:23" s="252" customFormat="1" ht="12.75" customHeight="1">
      <c r="J23" s="253"/>
      <c r="L23" s="2"/>
      <c r="M23" s="2"/>
      <c r="N23" s="2"/>
      <c r="O23" s="2"/>
      <c r="P23" s="2"/>
      <c r="Q23" s="2"/>
      <c r="R23" s="2"/>
      <c r="S23" s="2"/>
      <c r="T23" s="2"/>
      <c r="U23" s="2"/>
      <c r="V23" s="2"/>
      <c r="W23" s="2"/>
    </row>
    <row r="24" spans="1:23" s="252" customFormat="1" ht="12.75" customHeight="1">
      <c r="J24" s="253"/>
      <c r="L24" s="2"/>
      <c r="M24" s="2"/>
      <c r="N24" s="2"/>
      <c r="O24" s="2"/>
      <c r="P24" s="2"/>
      <c r="Q24" s="2"/>
      <c r="R24" s="2"/>
      <c r="S24" s="2"/>
      <c r="T24" s="2"/>
      <c r="U24" s="2"/>
      <c r="V24" s="2"/>
      <c r="W24" s="2"/>
    </row>
    <row r="25" spans="1:23" s="252" customFormat="1" ht="12.75" customHeight="1">
      <c r="J25" s="253"/>
      <c r="L25" s="2"/>
      <c r="M25" s="2"/>
      <c r="N25" s="2"/>
      <c r="O25" s="2"/>
      <c r="P25" s="2"/>
      <c r="Q25" s="2"/>
      <c r="R25" s="2"/>
      <c r="S25" s="2"/>
      <c r="T25" s="2"/>
      <c r="U25" s="2"/>
      <c r="V25" s="2"/>
      <c r="W25" s="2"/>
    </row>
    <row r="26" spans="1:23" s="252" customFormat="1" ht="12.75" customHeight="1">
      <c r="J26" s="253"/>
      <c r="L26" s="2"/>
      <c r="M26" s="2"/>
      <c r="N26" s="2"/>
      <c r="O26" s="2"/>
      <c r="P26" s="2"/>
      <c r="Q26" s="2"/>
      <c r="R26" s="2"/>
      <c r="S26" s="2"/>
      <c r="T26" s="2"/>
      <c r="U26" s="2"/>
      <c r="V26" s="2"/>
      <c r="W26" s="2"/>
    </row>
    <row r="27" spans="1:23" s="252" customFormat="1" ht="12.75" customHeight="1">
      <c r="J27" s="253"/>
      <c r="L27" s="2"/>
      <c r="M27" s="2"/>
      <c r="N27" s="2"/>
      <c r="O27" s="2"/>
      <c r="P27" s="2"/>
      <c r="Q27" s="2"/>
      <c r="R27" s="2"/>
      <c r="S27" s="2"/>
      <c r="T27" s="2"/>
      <c r="U27" s="2"/>
      <c r="V27" s="2"/>
      <c r="W27" s="2"/>
    </row>
    <row r="28" spans="1:23" s="252" customFormat="1" ht="12.75" customHeight="1">
      <c r="J28" s="253"/>
      <c r="L28" s="2"/>
      <c r="M28" s="2"/>
      <c r="N28" s="2"/>
      <c r="O28" s="2"/>
      <c r="P28" s="2"/>
      <c r="Q28" s="2"/>
      <c r="R28" s="2"/>
      <c r="S28" s="2"/>
      <c r="T28" s="2"/>
      <c r="U28" s="2"/>
      <c r="V28" s="2"/>
      <c r="W28" s="2"/>
    </row>
    <row r="29" spans="1:23" s="252" customFormat="1" ht="12.75" customHeight="1">
      <c r="J29" s="253"/>
      <c r="L29" s="2"/>
      <c r="M29" s="2"/>
      <c r="N29" s="2"/>
      <c r="O29" s="2"/>
      <c r="P29" s="2"/>
      <c r="Q29" s="2"/>
      <c r="R29" s="2"/>
      <c r="S29" s="2"/>
      <c r="T29" s="2"/>
      <c r="U29" s="2"/>
      <c r="V29" s="2"/>
      <c r="W29" s="2"/>
    </row>
    <row r="30" spans="1:23" s="252" customFormat="1">
      <c r="J30" s="253"/>
      <c r="L30" s="2"/>
      <c r="M30" s="2"/>
      <c r="N30" s="2"/>
      <c r="O30" s="2"/>
      <c r="P30" s="2"/>
      <c r="Q30" s="2"/>
      <c r="R30" s="2"/>
      <c r="S30" s="2"/>
      <c r="T30" s="2"/>
      <c r="U30" s="2"/>
      <c r="V30" s="2"/>
      <c r="W30" s="2"/>
    </row>
    <row r="31" spans="1:23" s="252" customFormat="1">
      <c r="J31" s="253"/>
      <c r="L31" s="2"/>
      <c r="M31" s="2"/>
      <c r="N31" s="2"/>
      <c r="O31" s="2"/>
      <c r="P31" s="2"/>
      <c r="Q31" s="2"/>
      <c r="R31" s="2"/>
      <c r="S31" s="2"/>
      <c r="T31" s="2"/>
      <c r="U31" s="2"/>
      <c r="V31" s="2"/>
      <c r="W31" s="2"/>
    </row>
    <row r="32" spans="1:23" s="252" customFormat="1">
      <c r="J32" s="253"/>
      <c r="L32" s="2"/>
      <c r="M32" s="2"/>
      <c r="N32" s="2"/>
      <c r="O32" s="2"/>
      <c r="P32" s="2"/>
      <c r="Q32" s="2"/>
      <c r="R32" s="2"/>
      <c r="S32" s="2"/>
      <c r="T32" s="2"/>
      <c r="U32" s="2"/>
      <c r="V32" s="2"/>
      <c r="W32" s="2"/>
    </row>
    <row r="33" spans="1:11">
      <c r="A33" s="252"/>
      <c r="B33" s="252"/>
      <c r="C33" s="252"/>
      <c r="D33" s="252"/>
      <c r="E33" s="252"/>
      <c r="F33" s="252"/>
      <c r="G33" s="252"/>
      <c r="H33" s="252"/>
      <c r="I33" s="252"/>
      <c r="J33" s="253"/>
      <c r="K33" s="252"/>
    </row>
    <row r="34" spans="1:11">
      <c r="A34" s="252"/>
      <c r="B34" s="252"/>
      <c r="C34" s="252"/>
      <c r="D34" s="252"/>
      <c r="E34" s="252"/>
      <c r="F34" s="252"/>
      <c r="G34" s="252"/>
      <c r="H34" s="252"/>
      <c r="I34" s="252"/>
      <c r="J34" s="253"/>
      <c r="K34" s="252"/>
    </row>
    <row r="35" spans="1:11">
      <c r="A35" s="252"/>
      <c r="B35" s="252"/>
      <c r="C35" s="252"/>
      <c r="D35" s="252"/>
      <c r="E35" s="252"/>
      <c r="F35" s="252"/>
      <c r="G35" s="252"/>
      <c r="H35" s="252"/>
      <c r="I35" s="252"/>
      <c r="J35" s="253"/>
      <c r="K35" s="252"/>
    </row>
    <row r="36" spans="1:11">
      <c r="A36" s="252"/>
      <c r="B36" s="252"/>
      <c r="C36" s="252"/>
      <c r="D36" s="252"/>
      <c r="E36" s="252"/>
      <c r="F36" s="252"/>
      <c r="G36" s="252"/>
      <c r="H36" s="252"/>
      <c r="I36" s="252"/>
      <c r="J36" s="253"/>
      <c r="K36" s="252"/>
    </row>
    <row r="37" spans="1:11">
      <c r="A37" s="252"/>
      <c r="B37" s="252"/>
      <c r="C37" s="252"/>
      <c r="D37" s="252"/>
      <c r="E37" s="252"/>
      <c r="F37" s="252"/>
      <c r="G37" s="252"/>
      <c r="H37" s="252"/>
      <c r="I37" s="252"/>
      <c r="J37" s="253"/>
      <c r="K37" s="252"/>
    </row>
    <row r="38" spans="1:11">
      <c r="A38" s="252"/>
      <c r="B38" s="252"/>
      <c r="C38" s="252"/>
      <c r="D38" s="252"/>
      <c r="E38" s="252"/>
      <c r="F38" s="252"/>
      <c r="G38" s="252"/>
      <c r="H38" s="252"/>
      <c r="I38" s="252"/>
      <c r="J38" s="253"/>
      <c r="K38" s="252"/>
    </row>
    <row r="39" spans="1:11">
      <c r="A39" s="252"/>
      <c r="B39" s="252"/>
      <c r="C39" s="252"/>
      <c r="D39" s="252"/>
      <c r="E39" s="252"/>
      <c r="F39" s="252"/>
      <c r="G39" s="252"/>
      <c r="H39" s="252"/>
      <c r="I39" s="252"/>
      <c r="J39" s="253"/>
      <c r="K39" s="252"/>
    </row>
    <row r="40" spans="1:11">
      <c r="A40" s="252"/>
      <c r="B40" s="252"/>
      <c r="C40" s="252"/>
      <c r="D40" s="252"/>
      <c r="E40" s="252"/>
      <c r="F40" s="252"/>
      <c r="G40" s="252"/>
      <c r="H40" s="252"/>
      <c r="I40" s="252"/>
      <c r="J40" s="253"/>
      <c r="K40" s="252"/>
    </row>
    <row r="41" spans="1:11">
      <c r="A41" s="252"/>
      <c r="B41" s="252"/>
      <c r="C41" s="252"/>
      <c r="D41" s="252"/>
      <c r="E41" s="252"/>
      <c r="F41" s="252"/>
      <c r="G41" s="252"/>
      <c r="H41" s="252"/>
      <c r="I41" s="252"/>
      <c r="J41" s="253"/>
      <c r="K41" s="252"/>
    </row>
    <row r="42" spans="1:11">
      <c r="A42" s="252"/>
      <c r="B42" s="252"/>
      <c r="C42" s="252"/>
      <c r="D42" s="252"/>
      <c r="E42" s="252"/>
      <c r="F42" s="252"/>
      <c r="G42" s="252"/>
      <c r="H42" s="252"/>
      <c r="I42" s="252"/>
      <c r="J42" s="253"/>
      <c r="K42" s="252"/>
    </row>
    <row r="43" spans="1:11">
      <c r="A43" s="252"/>
      <c r="B43" s="252"/>
      <c r="C43" s="252"/>
      <c r="D43" s="252"/>
      <c r="E43" s="252"/>
      <c r="F43" s="252"/>
      <c r="G43" s="252"/>
      <c r="H43" s="252"/>
      <c r="I43" s="252"/>
      <c r="J43" s="253"/>
      <c r="K43" s="252"/>
    </row>
    <row r="44" spans="1:11">
      <c r="A44" s="252"/>
      <c r="B44" s="252"/>
      <c r="C44" s="252"/>
      <c r="D44" s="252"/>
      <c r="E44" s="252"/>
      <c r="F44" s="252"/>
      <c r="G44" s="252"/>
      <c r="H44" s="252"/>
      <c r="I44" s="252"/>
      <c r="J44" s="253"/>
      <c r="K44" s="252"/>
    </row>
    <row r="45" spans="1:11">
      <c r="A45" s="252"/>
      <c r="B45" s="252"/>
      <c r="C45" s="252"/>
      <c r="D45" s="252"/>
      <c r="E45" s="252"/>
      <c r="F45" s="252"/>
      <c r="G45" s="252"/>
      <c r="H45" s="252"/>
      <c r="I45" s="252"/>
      <c r="J45" s="253"/>
      <c r="K45" s="252"/>
    </row>
    <row r="46" spans="1:11">
      <c r="A46" s="252"/>
      <c r="B46" s="252"/>
      <c r="C46" s="252"/>
      <c r="D46" s="252"/>
      <c r="E46" s="252"/>
      <c r="F46" s="252"/>
      <c r="G46" s="252"/>
      <c r="H46" s="252"/>
      <c r="I46" s="252"/>
      <c r="J46" s="253"/>
      <c r="K46" s="252"/>
    </row>
    <row r="47" spans="1:11">
      <c r="A47" s="252"/>
      <c r="B47" s="252"/>
      <c r="C47" s="252"/>
      <c r="D47" s="252"/>
      <c r="E47" s="252"/>
      <c r="F47" s="252"/>
      <c r="G47" s="252"/>
      <c r="H47" s="252"/>
      <c r="I47" s="252"/>
      <c r="J47" s="253"/>
      <c r="K47" s="252"/>
    </row>
    <row r="48" spans="1:11">
      <c r="A48" s="252"/>
      <c r="B48" s="252"/>
      <c r="C48" s="252"/>
      <c r="D48" s="252"/>
      <c r="E48" s="252"/>
      <c r="F48" s="252"/>
      <c r="G48" s="252"/>
      <c r="H48" s="252"/>
      <c r="I48" s="252"/>
      <c r="J48" s="253"/>
      <c r="K48" s="252"/>
    </row>
    <row r="49" spans="1:11">
      <c r="A49" s="252"/>
      <c r="B49" s="252"/>
      <c r="C49" s="252"/>
      <c r="D49" s="252"/>
      <c r="E49" s="252"/>
      <c r="F49" s="252"/>
      <c r="G49" s="252"/>
      <c r="H49" s="252"/>
      <c r="I49" s="252"/>
      <c r="J49" s="253"/>
      <c r="K49" s="252"/>
    </row>
    <row r="50" spans="1:11">
      <c r="A50" s="252"/>
      <c r="B50" s="252"/>
      <c r="C50" s="252"/>
      <c r="D50" s="252"/>
      <c r="E50" s="252"/>
      <c r="F50" s="252"/>
      <c r="G50" s="252"/>
      <c r="H50" s="252"/>
      <c r="I50" s="252"/>
      <c r="J50" s="253"/>
      <c r="K50" s="252"/>
    </row>
    <row r="51" spans="1:11">
      <c r="A51" s="252"/>
      <c r="B51" s="252"/>
      <c r="C51" s="252"/>
      <c r="D51" s="252"/>
      <c r="E51" s="252"/>
      <c r="F51" s="252"/>
      <c r="G51" s="252"/>
      <c r="H51" s="252"/>
      <c r="I51" s="252"/>
      <c r="J51" s="253"/>
      <c r="K51" s="252"/>
    </row>
    <row r="52" spans="1:11">
      <c r="A52" s="252"/>
      <c r="B52" s="252"/>
      <c r="C52" s="252"/>
      <c r="D52" s="252"/>
      <c r="E52" s="252"/>
      <c r="F52" s="252"/>
      <c r="G52" s="252"/>
      <c r="H52" s="252"/>
      <c r="I52" s="252"/>
      <c r="J52" s="253"/>
      <c r="K52" s="252"/>
    </row>
    <row r="53" spans="1:11">
      <c r="A53" s="252"/>
      <c r="B53" s="252"/>
      <c r="C53" s="252"/>
      <c r="D53" s="252"/>
      <c r="E53" s="252"/>
      <c r="F53" s="252"/>
      <c r="G53" s="252"/>
      <c r="H53" s="252"/>
      <c r="I53" s="252"/>
      <c r="J53" s="253"/>
      <c r="K53" s="252"/>
    </row>
    <row r="54" spans="1:11">
      <c r="A54" s="252"/>
      <c r="B54" s="252"/>
      <c r="C54" s="252"/>
      <c r="D54" s="252"/>
      <c r="E54" s="252"/>
      <c r="F54" s="252"/>
      <c r="G54" s="252"/>
      <c r="H54" s="252"/>
      <c r="I54" s="252"/>
      <c r="J54" s="253"/>
      <c r="K54" s="252"/>
    </row>
    <row r="55" spans="1:11">
      <c r="A55" s="252"/>
      <c r="B55" s="252"/>
      <c r="C55" s="252"/>
      <c r="D55" s="252"/>
      <c r="E55" s="252"/>
      <c r="F55" s="252"/>
      <c r="G55" s="252"/>
      <c r="H55" s="252"/>
      <c r="I55" s="252"/>
      <c r="J55" s="253"/>
      <c r="K55" s="252"/>
    </row>
    <row r="56" spans="1:11">
      <c r="A56" s="252"/>
      <c r="B56" s="252"/>
      <c r="C56" s="252"/>
      <c r="D56" s="252"/>
      <c r="E56" s="252"/>
      <c r="F56" s="252"/>
      <c r="G56" s="252"/>
      <c r="H56" s="252"/>
      <c r="I56" s="252"/>
      <c r="J56" s="253"/>
      <c r="K56" s="252"/>
    </row>
    <row r="57" spans="1:11">
      <c r="A57" s="252"/>
      <c r="B57" s="252"/>
      <c r="C57" s="252"/>
      <c r="D57" s="252"/>
      <c r="E57" s="252"/>
      <c r="F57" s="252"/>
      <c r="G57" s="252"/>
      <c r="H57" s="252"/>
      <c r="I57" s="252"/>
      <c r="J57" s="253"/>
      <c r="K57" s="252"/>
    </row>
    <row r="58" spans="1:11">
      <c r="A58" s="252"/>
      <c r="B58" s="252"/>
      <c r="C58" s="252"/>
      <c r="D58" s="252"/>
      <c r="E58" s="252"/>
      <c r="F58" s="252"/>
      <c r="G58" s="252"/>
      <c r="H58" s="252"/>
      <c r="I58" s="252"/>
      <c r="J58" s="253"/>
      <c r="K58" s="252"/>
    </row>
    <row r="59" spans="1:11">
      <c r="A59" s="252"/>
      <c r="B59" s="252"/>
      <c r="C59" s="252"/>
      <c r="D59" s="252"/>
      <c r="E59" s="252"/>
      <c r="F59" s="252"/>
      <c r="G59" s="252"/>
      <c r="H59" s="252"/>
      <c r="I59" s="252"/>
      <c r="J59" s="253"/>
      <c r="K59" s="252"/>
    </row>
    <row r="60" spans="1:11">
      <c r="A60" s="252"/>
      <c r="B60" s="252"/>
      <c r="C60" s="252"/>
      <c r="D60" s="252"/>
      <c r="E60" s="252"/>
      <c r="F60" s="252"/>
      <c r="G60" s="252"/>
      <c r="H60" s="252"/>
      <c r="I60" s="252"/>
      <c r="J60" s="253"/>
      <c r="K60" s="252"/>
    </row>
    <row r="61" spans="1:11">
      <c r="A61" s="252"/>
      <c r="B61" s="252"/>
      <c r="C61" s="252"/>
      <c r="D61" s="252"/>
      <c r="E61" s="252"/>
      <c r="F61" s="252"/>
      <c r="G61" s="252"/>
      <c r="H61" s="252"/>
      <c r="I61" s="252"/>
      <c r="J61" s="253"/>
      <c r="K61" s="252"/>
    </row>
    <row r="62" spans="1:11">
      <c r="A62" s="252"/>
      <c r="B62" s="252"/>
      <c r="C62" s="252"/>
      <c r="D62" s="252"/>
      <c r="E62" s="252"/>
      <c r="F62" s="252"/>
      <c r="G62" s="252"/>
      <c r="H62" s="252"/>
      <c r="I62" s="252"/>
      <c r="J62" s="253"/>
      <c r="K62" s="252"/>
    </row>
    <row r="63" spans="1:11">
      <c r="A63" s="252"/>
      <c r="B63" s="252"/>
      <c r="C63" s="252"/>
      <c r="D63" s="252"/>
      <c r="E63" s="252"/>
      <c r="F63" s="252"/>
      <c r="G63" s="252"/>
      <c r="H63" s="252"/>
      <c r="I63" s="252"/>
      <c r="J63" s="253"/>
      <c r="K63" s="252"/>
    </row>
    <row r="64" spans="1:11">
      <c r="A64" s="252"/>
      <c r="B64" s="252"/>
      <c r="C64" s="252"/>
      <c r="D64" s="252"/>
      <c r="E64" s="252"/>
      <c r="F64" s="252"/>
      <c r="G64" s="252"/>
      <c r="H64" s="252"/>
      <c r="I64" s="252"/>
      <c r="J64" s="253"/>
      <c r="K64" s="252"/>
    </row>
    <row r="65" spans="1:11">
      <c r="A65" s="252"/>
      <c r="B65" s="252"/>
      <c r="C65" s="252"/>
      <c r="D65" s="252"/>
      <c r="E65" s="252"/>
      <c r="F65" s="252"/>
      <c r="G65" s="252"/>
      <c r="H65" s="252"/>
      <c r="I65" s="252"/>
      <c r="J65" s="253"/>
      <c r="K65" s="252"/>
    </row>
    <row r="66" spans="1:11">
      <c r="A66" s="252"/>
      <c r="B66" s="252"/>
      <c r="C66" s="252"/>
      <c r="D66" s="252"/>
      <c r="E66" s="252"/>
      <c r="F66" s="252"/>
      <c r="G66" s="252"/>
      <c r="H66" s="252"/>
      <c r="I66" s="252"/>
      <c r="J66" s="253"/>
      <c r="K66" s="252"/>
    </row>
    <row r="67" spans="1:11">
      <c r="A67" s="252"/>
      <c r="B67" s="252"/>
      <c r="C67" s="252"/>
      <c r="D67" s="252"/>
      <c r="E67" s="252"/>
      <c r="F67" s="252"/>
      <c r="G67" s="252"/>
      <c r="H67" s="252"/>
      <c r="I67" s="252"/>
      <c r="J67" s="253"/>
      <c r="K67" s="252"/>
    </row>
    <row r="68" spans="1:11">
      <c r="A68" s="252"/>
      <c r="B68" s="252"/>
      <c r="C68" s="252"/>
      <c r="D68" s="252"/>
      <c r="E68" s="252"/>
      <c r="F68" s="252"/>
      <c r="G68" s="252"/>
      <c r="H68" s="252"/>
      <c r="I68" s="252"/>
      <c r="J68" s="253"/>
      <c r="K68" s="252"/>
    </row>
    <row r="69" spans="1:11">
      <c r="A69" s="252"/>
      <c r="B69" s="252"/>
      <c r="C69" s="252"/>
      <c r="D69" s="252"/>
      <c r="E69" s="252"/>
      <c r="F69" s="252"/>
      <c r="G69" s="252"/>
      <c r="H69" s="252"/>
      <c r="I69" s="252"/>
      <c r="J69" s="253"/>
      <c r="K69" s="252"/>
    </row>
    <row r="70" spans="1:11">
      <c r="A70" s="252"/>
      <c r="B70" s="252"/>
      <c r="C70" s="252"/>
      <c r="D70" s="252"/>
      <c r="E70" s="252"/>
      <c r="F70" s="252"/>
      <c r="G70" s="252"/>
      <c r="H70" s="252"/>
      <c r="I70" s="252"/>
      <c r="J70" s="253"/>
      <c r="K70" s="252"/>
    </row>
    <row r="71" spans="1:11">
      <c r="A71" s="252"/>
      <c r="B71" s="252"/>
      <c r="C71" s="252"/>
      <c r="D71" s="252"/>
      <c r="E71" s="252"/>
      <c r="F71" s="252"/>
      <c r="G71" s="252"/>
      <c r="H71" s="252"/>
      <c r="I71" s="252"/>
      <c r="J71" s="253"/>
      <c r="K71" s="252"/>
    </row>
    <row r="72" spans="1:11">
      <c r="A72" s="252"/>
      <c r="B72" s="252"/>
      <c r="C72" s="252"/>
      <c r="D72" s="252"/>
      <c r="E72" s="252"/>
      <c r="F72" s="252"/>
      <c r="G72" s="252"/>
      <c r="H72" s="252"/>
      <c r="I72" s="252"/>
      <c r="J72" s="253"/>
      <c r="K72" s="252"/>
    </row>
    <row r="73" spans="1:11">
      <c r="A73" s="252"/>
      <c r="B73" s="252"/>
      <c r="C73" s="252"/>
      <c r="D73" s="252"/>
      <c r="E73" s="252"/>
      <c r="F73" s="252"/>
      <c r="G73" s="252"/>
      <c r="H73" s="252"/>
      <c r="I73" s="252"/>
      <c r="J73" s="253"/>
      <c r="K73" s="252"/>
    </row>
    <row r="74" spans="1:11">
      <c r="A74" s="252"/>
      <c r="B74" s="252"/>
      <c r="C74" s="252"/>
      <c r="D74" s="252"/>
      <c r="E74" s="252"/>
      <c r="F74" s="252"/>
      <c r="G74" s="252"/>
      <c r="H74" s="252"/>
      <c r="I74" s="252"/>
      <c r="J74" s="253"/>
      <c r="K74" s="252"/>
    </row>
    <row r="75" spans="1:11">
      <c r="A75" s="252"/>
      <c r="B75" s="252"/>
      <c r="C75" s="252"/>
      <c r="D75" s="252"/>
      <c r="E75" s="252"/>
      <c r="F75" s="252"/>
      <c r="G75" s="252"/>
      <c r="H75" s="252"/>
      <c r="I75" s="252"/>
      <c r="J75" s="253"/>
      <c r="K75" s="252"/>
    </row>
    <row r="76" spans="1:11">
      <c r="A76" s="252"/>
      <c r="B76" s="252"/>
      <c r="C76" s="252"/>
      <c r="D76" s="252"/>
      <c r="E76" s="252"/>
      <c r="F76" s="252"/>
      <c r="G76" s="252"/>
      <c r="H76" s="252"/>
      <c r="I76" s="252"/>
      <c r="J76" s="253"/>
      <c r="K76" s="252"/>
    </row>
    <row r="77" spans="1:11">
      <c r="A77" s="252"/>
      <c r="B77" s="252"/>
      <c r="C77" s="252"/>
      <c r="D77" s="252"/>
      <c r="E77" s="252"/>
      <c r="F77" s="252"/>
      <c r="G77" s="252"/>
      <c r="H77" s="252"/>
      <c r="I77" s="252"/>
      <c r="J77" s="253"/>
      <c r="K77" s="252"/>
    </row>
    <row r="78" spans="1:11">
      <c r="A78" s="252"/>
      <c r="B78" s="252"/>
      <c r="C78" s="252"/>
      <c r="D78" s="252"/>
      <c r="E78" s="252"/>
      <c r="F78" s="252"/>
      <c r="G78" s="252"/>
      <c r="H78" s="252"/>
      <c r="I78" s="252"/>
      <c r="J78" s="253"/>
      <c r="K78" s="252"/>
    </row>
    <row r="79" spans="1:11">
      <c r="A79" s="252"/>
      <c r="B79" s="252"/>
      <c r="C79" s="252"/>
      <c r="D79" s="252"/>
      <c r="E79" s="252"/>
      <c r="F79" s="252"/>
      <c r="G79" s="252"/>
      <c r="H79" s="252"/>
      <c r="I79" s="252"/>
      <c r="J79" s="253"/>
      <c r="K79" s="252"/>
    </row>
    <row r="80" spans="1:11">
      <c r="A80" s="252"/>
      <c r="B80" s="252"/>
      <c r="C80" s="252"/>
      <c r="D80" s="252"/>
      <c r="E80" s="252"/>
      <c r="F80" s="252"/>
      <c r="G80" s="252"/>
      <c r="H80" s="252"/>
      <c r="I80" s="252"/>
      <c r="J80" s="253"/>
      <c r="K80" s="252"/>
    </row>
    <row r="81" spans="1:11">
      <c r="A81" s="252"/>
      <c r="B81" s="252"/>
      <c r="C81" s="252"/>
      <c r="D81" s="252"/>
      <c r="E81" s="252"/>
      <c r="F81" s="252"/>
      <c r="G81" s="252"/>
      <c r="H81" s="252"/>
      <c r="I81" s="252"/>
      <c r="J81" s="253"/>
      <c r="K81" s="252"/>
    </row>
    <row r="82" spans="1:11">
      <c r="A82" s="252"/>
      <c r="B82" s="252"/>
      <c r="C82" s="252"/>
      <c r="D82" s="252"/>
      <c r="E82" s="252"/>
      <c r="F82" s="252"/>
      <c r="G82" s="252"/>
      <c r="H82" s="252"/>
      <c r="I82" s="252"/>
      <c r="J82" s="253"/>
      <c r="K82" s="252"/>
    </row>
    <row r="83" spans="1:11">
      <c r="A83" s="252"/>
      <c r="B83" s="252"/>
      <c r="C83" s="252"/>
      <c r="D83" s="252"/>
      <c r="E83" s="252"/>
      <c r="F83" s="252"/>
      <c r="G83" s="252"/>
      <c r="H83" s="252"/>
      <c r="I83" s="252"/>
      <c r="J83" s="253"/>
      <c r="K83" s="252"/>
    </row>
    <row r="84" spans="1:11">
      <c r="A84" s="252"/>
      <c r="B84" s="252"/>
      <c r="C84" s="252"/>
      <c r="D84" s="252"/>
      <c r="E84" s="252"/>
      <c r="F84" s="252"/>
      <c r="G84" s="252"/>
      <c r="H84" s="252"/>
      <c r="I84" s="252"/>
      <c r="J84" s="253"/>
      <c r="K84" s="252"/>
    </row>
    <row r="85" spans="1:11">
      <c r="A85" s="252"/>
      <c r="B85" s="252"/>
      <c r="C85" s="252"/>
      <c r="D85" s="252"/>
      <c r="E85" s="252"/>
      <c r="F85" s="252"/>
      <c r="G85" s="252"/>
      <c r="H85" s="252"/>
      <c r="I85" s="252"/>
      <c r="J85" s="253"/>
      <c r="K85" s="252"/>
    </row>
    <row r="86" spans="1:11">
      <c r="A86" s="252"/>
      <c r="B86" s="252"/>
      <c r="C86" s="252"/>
      <c r="D86" s="252"/>
      <c r="E86" s="252"/>
      <c r="F86" s="252"/>
      <c r="G86" s="252"/>
      <c r="H86" s="252"/>
      <c r="I86" s="252"/>
      <c r="J86" s="253"/>
      <c r="K86" s="252"/>
    </row>
    <row r="87" spans="1:11">
      <c r="A87" s="252"/>
      <c r="B87" s="252"/>
      <c r="C87" s="252"/>
      <c r="D87" s="252"/>
      <c r="E87" s="252"/>
      <c r="F87" s="252"/>
      <c r="G87" s="252"/>
      <c r="H87" s="252"/>
      <c r="I87" s="252"/>
      <c r="J87" s="253"/>
      <c r="K87" s="252"/>
    </row>
    <row r="88" spans="1:11">
      <c r="A88" s="252"/>
      <c r="B88" s="252"/>
      <c r="C88" s="252"/>
      <c r="D88" s="252"/>
      <c r="E88" s="252"/>
      <c r="F88" s="252"/>
      <c r="G88" s="252"/>
      <c r="H88" s="252"/>
      <c r="I88" s="252"/>
      <c r="J88" s="253"/>
      <c r="K88" s="252"/>
    </row>
    <row r="89" spans="1:11">
      <c r="A89" s="252"/>
      <c r="B89" s="252"/>
      <c r="C89" s="252"/>
      <c r="D89" s="252"/>
      <c r="E89" s="252"/>
      <c r="F89" s="252"/>
      <c r="G89" s="252"/>
      <c r="H89" s="252"/>
      <c r="I89" s="252"/>
      <c r="J89" s="253"/>
      <c r="K89" s="252"/>
    </row>
    <row r="90" spans="1:11">
      <c r="A90" s="252"/>
      <c r="B90" s="252"/>
      <c r="C90" s="252"/>
      <c r="D90" s="252"/>
      <c r="E90" s="252"/>
      <c r="F90" s="252"/>
      <c r="G90" s="252"/>
      <c r="H90" s="252"/>
      <c r="I90" s="252"/>
      <c r="J90" s="253"/>
      <c r="K90" s="252"/>
    </row>
    <row r="91" spans="1:11">
      <c r="A91" s="252"/>
      <c r="B91" s="252"/>
      <c r="C91" s="252"/>
      <c r="D91" s="252"/>
      <c r="E91" s="252"/>
      <c r="F91" s="252"/>
      <c r="G91" s="252"/>
      <c r="H91" s="252"/>
      <c r="I91" s="252"/>
      <c r="J91" s="253"/>
      <c r="K91" s="252"/>
    </row>
    <row r="92" spans="1:11">
      <c r="A92" s="252"/>
      <c r="B92" s="252"/>
      <c r="C92" s="252"/>
      <c r="D92" s="252"/>
      <c r="E92" s="252"/>
      <c r="F92" s="252"/>
      <c r="G92" s="252"/>
      <c r="H92" s="252"/>
      <c r="I92" s="252"/>
      <c r="J92" s="253"/>
      <c r="K92" s="252"/>
    </row>
    <row r="93" spans="1:11">
      <c r="A93" s="252"/>
      <c r="B93" s="252"/>
      <c r="C93" s="252"/>
      <c r="D93" s="252"/>
      <c r="E93" s="252"/>
      <c r="F93" s="252"/>
      <c r="G93" s="252"/>
      <c r="H93" s="252"/>
      <c r="I93" s="252"/>
      <c r="J93" s="253"/>
      <c r="K93" s="252"/>
    </row>
    <row r="94" spans="1:11">
      <c r="A94" s="252"/>
      <c r="B94" s="252"/>
      <c r="C94" s="252"/>
      <c r="D94" s="252"/>
      <c r="E94" s="252"/>
      <c r="F94" s="252"/>
      <c r="G94" s="252"/>
      <c r="H94" s="252"/>
      <c r="I94" s="252"/>
      <c r="J94" s="253"/>
      <c r="K94" s="252"/>
    </row>
    <row r="95" spans="1:11">
      <c r="A95" s="252"/>
      <c r="B95" s="252"/>
      <c r="C95" s="252"/>
      <c r="D95" s="252"/>
      <c r="E95" s="252"/>
      <c r="F95" s="252"/>
      <c r="G95" s="252"/>
      <c r="H95" s="252"/>
      <c r="I95" s="252"/>
      <c r="J95" s="253"/>
      <c r="K95" s="252"/>
    </row>
    <row r="96" spans="1:11">
      <c r="A96" s="252"/>
      <c r="B96" s="252"/>
      <c r="C96" s="252"/>
      <c r="D96" s="252"/>
      <c r="E96" s="252"/>
      <c r="F96" s="252"/>
      <c r="G96" s="252"/>
      <c r="H96" s="252"/>
      <c r="I96" s="252"/>
      <c r="J96" s="253"/>
      <c r="K96" s="252"/>
    </row>
    <row r="97" spans="1:11">
      <c r="A97" s="252"/>
      <c r="B97" s="252"/>
      <c r="C97" s="252"/>
      <c r="D97" s="252"/>
      <c r="E97" s="252"/>
      <c r="F97" s="252"/>
      <c r="G97" s="252"/>
      <c r="H97" s="252"/>
      <c r="I97" s="252"/>
      <c r="J97" s="253"/>
      <c r="K97" s="252"/>
    </row>
    <row r="98" spans="1:11">
      <c r="A98" s="252"/>
      <c r="B98" s="252"/>
      <c r="C98" s="252"/>
      <c r="D98" s="252"/>
      <c r="E98" s="252"/>
      <c r="F98" s="252"/>
      <c r="G98" s="252"/>
      <c r="H98" s="252"/>
      <c r="I98" s="252"/>
      <c r="J98" s="253"/>
      <c r="K98" s="252"/>
    </row>
    <row r="99" spans="1:11">
      <c r="A99" s="252"/>
      <c r="B99" s="252"/>
      <c r="C99" s="252"/>
      <c r="D99" s="252"/>
      <c r="E99" s="252"/>
      <c r="F99" s="252"/>
      <c r="G99" s="252"/>
      <c r="H99" s="252"/>
      <c r="I99" s="252"/>
      <c r="J99" s="253"/>
      <c r="K99" s="252"/>
    </row>
    <row r="100" spans="1:11">
      <c r="A100" s="252"/>
      <c r="B100" s="252"/>
      <c r="C100" s="252"/>
      <c r="D100" s="252"/>
      <c r="E100" s="252"/>
      <c r="F100" s="252"/>
      <c r="G100" s="252"/>
      <c r="H100" s="252"/>
      <c r="I100" s="252"/>
      <c r="J100" s="253"/>
      <c r="K100" s="252"/>
    </row>
    <row r="101" spans="1:11">
      <c r="A101" s="252"/>
      <c r="B101" s="252"/>
      <c r="C101" s="252"/>
      <c r="D101" s="252"/>
      <c r="E101" s="252"/>
      <c r="F101" s="252"/>
      <c r="G101" s="252"/>
      <c r="H101" s="252"/>
      <c r="I101" s="252"/>
      <c r="J101" s="253"/>
      <c r="K101" s="252"/>
    </row>
    <row r="102" spans="1:11">
      <c r="A102" s="252"/>
      <c r="B102" s="252"/>
      <c r="C102" s="252"/>
      <c r="D102" s="252"/>
      <c r="E102" s="252"/>
      <c r="F102" s="252"/>
      <c r="G102" s="252"/>
      <c r="H102" s="252"/>
      <c r="I102" s="252"/>
      <c r="J102" s="253"/>
      <c r="K102" s="252"/>
    </row>
    <row r="103" spans="1:11">
      <c r="A103" s="252"/>
      <c r="B103" s="252"/>
      <c r="C103" s="252"/>
      <c r="D103" s="252"/>
      <c r="E103" s="252"/>
      <c r="F103" s="252"/>
      <c r="G103" s="252"/>
      <c r="H103" s="252"/>
      <c r="I103" s="252"/>
      <c r="J103" s="253"/>
      <c r="K103" s="252"/>
    </row>
    <row r="104" spans="1:11">
      <c r="A104" s="252"/>
      <c r="B104" s="252"/>
      <c r="C104" s="252"/>
      <c r="D104" s="252"/>
      <c r="E104" s="252"/>
      <c r="F104" s="252"/>
      <c r="G104" s="252"/>
      <c r="H104" s="252"/>
      <c r="I104" s="252"/>
      <c r="J104" s="253"/>
      <c r="K104" s="252"/>
    </row>
    <row r="105" spans="1:11">
      <c r="A105" s="252"/>
      <c r="B105" s="252"/>
      <c r="C105" s="252"/>
      <c r="D105" s="252"/>
      <c r="E105" s="252"/>
      <c r="F105" s="252"/>
      <c r="G105" s="252"/>
      <c r="H105" s="252"/>
      <c r="I105" s="252"/>
      <c r="J105" s="253"/>
      <c r="K105" s="252"/>
    </row>
    <row r="106" spans="1:11">
      <c r="A106" s="252"/>
      <c r="B106" s="252"/>
      <c r="C106" s="252"/>
      <c r="D106" s="252"/>
      <c r="E106" s="252"/>
      <c r="F106" s="252"/>
      <c r="G106" s="252"/>
      <c r="H106" s="252"/>
      <c r="I106" s="252"/>
      <c r="J106" s="253"/>
      <c r="K106" s="252"/>
    </row>
    <row r="107" spans="1:11">
      <c r="A107" s="252"/>
      <c r="B107" s="252"/>
      <c r="C107" s="252"/>
      <c r="D107" s="252"/>
      <c r="E107" s="252"/>
      <c r="F107" s="252"/>
      <c r="G107" s="252"/>
      <c r="H107" s="252"/>
      <c r="I107" s="252"/>
      <c r="J107" s="253"/>
      <c r="K107" s="252"/>
    </row>
    <row r="108" spans="1:11">
      <c r="A108" s="252"/>
      <c r="B108" s="252"/>
      <c r="C108" s="252"/>
      <c r="D108" s="252"/>
      <c r="E108" s="252"/>
      <c r="F108" s="252"/>
      <c r="G108" s="252"/>
      <c r="H108" s="252"/>
      <c r="I108" s="252"/>
      <c r="J108" s="253"/>
      <c r="K108" s="252"/>
    </row>
    <row r="109" spans="1:11">
      <c r="A109" s="252"/>
      <c r="B109" s="252"/>
      <c r="C109" s="252"/>
      <c r="D109" s="252"/>
      <c r="E109" s="252"/>
      <c r="F109" s="252"/>
      <c r="G109" s="252"/>
      <c r="H109" s="252"/>
      <c r="I109" s="252"/>
      <c r="J109" s="253"/>
      <c r="K109" s="252"/>
    </row>
    <row r="110" spans="1:11">
      <c r="A110" s="252"/>
      <c r="B110" s="252"/>
      <c r="C110" s="252"/>
      <c r="D110" s="252"/>
      <c r="E110" s="252"/>
      <c r="F110" s="252"/>
      <c r="G110" s="252"/>
      <c r="H110" s="252"/>
      <c r="I110" s="252"/>
      <c r="J110" s="253"/>
      <c r="K110" s="252"/>
    </row>
    <row r="111" spans="1:11">
      <c r="A111" s="252"/>
      <c r="B111" s="252"/>
      <c r="C111" s="252"/>
      <c r="D111" s="252"/>
      <c r="E111" s="252"/>
      <c r="F111" s="252"/>
      <c r="G111" s="252"/>
      <c r="H111" s="252"/>
      <c r="I111" s="252"/>
      <c r="J111" s="253"/>
      <c r="K111" s="252"/>
    </row>
    <row r="112" spans="1:11">
      <c r="A112" s="252"/>
      <c r="B112" s="252"/>
      <c r="C112" s="252"/>
      <c r="D112" s="252"/>
      <c r="E112" s="252"/>
      <c r="F112" s="252"/>
      <c r="G112" s="252"/>
      <c r="H112" s="252"/>
      <c r="I112" s="252"/>
      <c r="J112" s="253"/>
      <c r="K112" s="252"/>
    </row>
    <row r="113" spans="1:11">
      <c r="A113" s="252"/>
      <c r="B113" s="252"/>
      <c r="C113" s="252"/>
      <c r="D113" s="252"/>
      <c r="E113" s="252"/>
      <c r="F113" s="252"/>
      <c r="G113" s="252"/>
      <c r="H113" s="252"/>
      <c r="I113" s="252"/>
      <c r="J113" s="253"/>
      <c r="K113" s="252"/>
    </row>
    <row r="114" spans="1:11">
      <c r="A114" s="252"/>
      <c r="B114" s="252"/>
      <c r="C114" s="252"/>
      <c r="D114" s="252"/>
      <c r="E114" s="252"/>
      <c r="F114" s="252"/>
      <c r="G114" s="252"/>
      <c r="H114" s="252"/>
      <c r="I114" s="252"/>
      <c r="J114" s="253"/>
      <c r="K114" s="252"/>
    </row>
    <row r="115" spans="1:11">
      <c r="A115" s="252"/>
      <c r="B115" s="252"/>
      <c r="C115" s="252"/>
      <c r="D115" s="252"/>
      <c r="E115" s="252"/>
      <c r="F115" s="252"/>
      <c r="G115" s="252"/>
      <c r="H115" s="252"/>
      <c r="I115" s="252"/>
      <c r="J115" s="253"/>
      <c r="K115" s="252"/>
    </row>
    <row r="116" spans="1:11">
      <c r="A116" s="252"/>
      <c r="B116" s="252"/>
      <c r="C116" s="252"/>
      <c r="D116" s="252"/>
      <c r="E116" s="252"/>
      <c r="F116" s="252"/>
      <c r="G116" s="252"/>
      <c r="H116" s="252"/>
      <c r="I116" s="252"/>
      <c r="J116" s="253"/>
      <c r="K116" s="252"/>
    </row>
    <row r="117" spans="1:11">
      <c r="A117" s="252"/>
      <c r="B117" s="252"/>
      <c r="C117" s="252"/>
      <c r="D117" s="252"/>
      <c r="E117" s="252"/>
      <c r="F117" s="252"/>
      <c r="G117" s="252"/>
      <c r="H117" s="252"/>
      <c r="I117" s="252"/>
      <c r="J117" s="253"/>
      <c r="K117" s="252"/>
    </row>
    <row r="118" spans="1:11">
      <c r="A118" s="252"/>
      <c r="B118" s="252"/>
      <c r="C118" s="252"/>
      <c r="D118" s="252"/>
      <c r="E118" s="252"/>
      <c r="F118" s="252"/>
      <c r="G118" s="252"/>
      <c r="H118" s="252"/>
      <c r="I118" s="252"/>
      <c r="J118" s="253"/>
      <c r="K118" s="252"/>
    </row>
    <row r="119" spans="1:11">
      <c r="A119" s="252"/>
      <c r="B119" s="252"/>
      <c r="C119" s="252"/>
      <c r="D119" s="252"/>
      <c r="E119" s="252"/>
      <c r="F119" s="252"/>
      <c r="G119" s="252"/>
      <c r="H119" s="252"/>
      <c r="I119" s="252"/>
      <c r="J119" s="253"/>
      <c r="K119" s="252"/>
    </row>
    <row r="120" spans="1:11">
      <c r="A120" s="252"/>
      <c r="B120" s="252"/>
      <c r="C120" s="252"/>
      <c r="D120" s="252"/>
      <c r="E120" s="252"/>
      <c r="F120" s="252"/>
      <c r="G120" s="252"/>
      <c r="H120" s="252"/>
      <c r="I120" s="252"/>
      <c r="J120" s="253"/>
      <c r="K120" s="252"/>
    </row>
    <row r="121" spans="1:11">
      <c r="A121" s="252"/>
      <c r="B121" s="252"/>
      <c r="C121" s="252"/>
      <c r="D121" s="252"/>
      <c r="E121" s="252"/>
      <c r="F121" s="252"/>
      <c r="G121" s="252"/>
      <c r="H121" s="252"/>
      <c r="I121" s="252"/>
      <c r="J121" s="253"/>
      <c r="K121" s="252"/>
    </row>
    <row r="122" spans="1:11">
      <c r="A122" s="252"/>
      <c r="B122" s="252"/>
      <c r="C122" s="252"/>
      <c r="D122" s="252"/>
      <c r="E122" s="252"/>
      <c r="F122" s="252"/>
      <c r="G122" s="252"/>
      <c r="H122" s="252"/>
      <c r="I122" s="252"/>
      <c r="J122" s="253"/>
      <c r="K122" s="252"/>
    </row>
    <row r="123" spans="1:11">
      <c r="A123" s="252"/>
      <c r="B123" s="252"/>
      <c r="C123" s="252"/>
      <c r="D123" s="252"/>
      <c r="E123" s="252"/>
      <c r="F123" s="252"/>
      <c r="G123" s="252"/>
      <c r="H123" s="252"/>
      <c r="I123" s="252"/>
      <c r="J123" s="253"/>
      <c r="K123" s="252"/>
    </row>
    <row r="124" spans="1:11">
      <c r="A124" s="252"/>
      <c r="B124" s="252"/>
      <c r="C124" s="252"/>
      <c r="D124" s="252"/>
      <c r="E124" s="252"/>
      <c r="F124" s="252"/>
      <c r="G124" s="252"/>
      <c r="H124" s="252"/>
      <c r="I124" s="252"/>
      <c r="J124" s="253"/>
      <c r="K124" s="252"/>
    </row>
    <row r="125" spans="1:11">
      <c r="A125" s="252"/>
      <c r="B125" s="252"/>
      <c r="C125" s="252"/>
      <c r="D125" s="252"/>
      <c r="E125" s="252"/>
      <c r="F125" s="252"/>
      <c r="G125" s="252"/>
      <c r="H125" s="252"/>
      <c r="I125" s="252"/>
      <c r="J125" s="253"/>
      <c r="K125" s="252"/>
    </row>
    <row r="126" spans="1:11">
      <c r="A126" s="252"/>
      <c r="B126" s="252"/>
      <c r="C126" s="252"/>
      <c r="D126" s="252"/>
      <c r="E126" s="252"/>
      <c r="F126" s="252"/>
      <c r="G126" s="252"/>
      <c r="H126" s="252"/>
      <c r="I126" s="252"/>
      <c r="J126" s="253"/>
      <c r="K126" s="252"/>
    </row>
    <row r="127" spans="1:11">
      <c r="A127" s="252"/>
      <c r="B127" s="252"/>
      <c r="C127" s="252"/>
      <c r="D127" s="252"/>
      <c r="E127" s="252"/>
      <c r="F127" s="252"/>
      <c r="G127" s="252"/>
      <c r="H127" s="252"/>
      <c r="I127" s="252"/>
      <c r="J127" s="253"/>
      <c r="K127" s="252"/>
    </row>
    <row r="128" spans="1:11">
      <c r="A128" s="252"/>
      <c r="B128" s="252"/>
      <c r="C128" s="252"/>
      <c r="D128" s="252"/>
      <c r="E128" s="252"/>
      <c r="F128" s="252"/>
      <c r="G128" s="252"/>
      <c r="H128" s="252"/>
      <c r="I128" s="252"/>
      <c r="J128" s="253"/>
      <c r="K128" s="252"/>
    </row>
    <row r="129" spans="1:11">
      <c r="A129" s="252"/>
      <c r="B129" s="252"/>
      <c r="C129" s="252"/>
      <c r="D129" s="252"/>
      <c r="E129" s="252"/>
      <c r="F129" s="252"/>
      <c r="G129" s="252"/>
      <c r="H129" s="252"/>
      <c r="I129" s="252"/>
      <c r="J129" s="253"/>
      <c r="K129" s="252"/>
    </row>
    <row r="130" spans="1:11">
      <c r="A130" s="252"/>
      <c r="B130" s="252"/>
      <c r="C130" s="252"/>
      <c r="D130" s="252"/>
      <c r="E130" s="252"/>
      <c r="F130" s="252"/>
      <c r="G130" s="252"/>
      <c r="H130" s="252"/>
      <c r="I130" s="252"/>
      <c r="J130" s="253"/>
      <c r="K130" s="252"/>
    </row>
    <row r="131" spans="1:11">
      <c r="A131" s="252"/>
      <c r="B131" s="252"/>
      <c r="C131" s="252"/>
      <c r="D131" s="252"/>
      <c r="E131" s="252"/>
      <c r="F131" s="252"/>
      <c r="G131" s="252"/>
      <c r="H131" s="252"/>
      <c r="I131" s="252"/>
      <c r="J131" s="253"/>
      <c r="K131" s="252"/>
    </row>
    <row r="132" spans="1:11">
      <c r="A132" s="252"/>
      <c r="B132" s="252"/>
      <c r="C132" s="252"/>
      <c r="D132" s="252"/>
      <c r="E132" s="252"/>
      <c r="F132" s="252"/>
      <c r="G132" s="252"/>
      <c r="H132" s="252"/>
      <c r="I132" s="252"/>
      <c r="J132" s="253"/>
      <c r="K132" s="252"/>
    </row>
    <row r="133" spans="1:11">
      <c r="A133" s="252"/>
      <c r="B133" s="252"/>
      <c r="C133" s="252"/>
      <c r="D133" s="252"/>
      <c r="E133" s="252"/>
      <c r="F133" s="252"/>
      <c r="G133" s="252"/>
      <c r="H133" s="252"/>
      <c r="I133" s="252"/>
      <c r="J133" s="253"/>
      <c r="K133" s="252"/>
    </row>
    <row r="134" spans="1:11">
      <c r="A134" s="252"/>
      <c r="B134" s="252"/>
      <c r="C134" s="252"/>
      <c r="D134" s="252"/>
      <c r="E134" s="252"/>
      <c r="F134" s="252"/>
      <c r="G134" s="252"/>
      <c r="H134" s="252"/>
      <c r="I134" s="252"/>
      <c r="J134" s="253"/>
      <c r="K134" s="252"/>
    </row>
    <row r="135" spans="1:11">
      <c r="A135" s="252"/>
      <c r="B135" s="252"/>
      <c r="C135" s="252"/>
      <c r="D135" s="252"/>
      <c r="E135" s="252"/>
      <c r="F135" s="252"/>
      <c r="G135" s="252"/>
      <c r="H135" s="252"/>
      <c r="I135" s="252"/>
      <c r="J135" s="253"/>
      <c r="K135" s="252"/>
    </row>
    <row r="136" spans="1:11">
      <c r="A136" s="252"/>
      <c r="B136" s="252"/>
      <c r="C136" s="252"/>
      <c r="D136" s="252"/>
      <c r="E136" s="252"/>
      <c r="F136" s="252"/>
      <c r="G136" s="252"/>
      <c r="H136" s="252"/>
      <c r="I136" s="252"/>
      <c r="J136" s="253"/>
      <c r="K136" s="252"/>
    </row>
  </sheetData>
  <mergeCells count="3">
    <mergeCell ref="A17:D17"/>
    <mergeCell ref="A2:A5"/>
    <mergeCell ref="C2:F4"/>
  </mergeCells>
  <phoneticPr fontId="4"/>
  <conditionalFormatting sqref="D7">
    <cfRule type="expression" dxfId="190" priority="19">
      <formula>LEN(D7)&gt;0</formula>
    </cfRule>
  </conditionalFormatting>
  <conditionalFormatting sqref="E14:F16">
    <cfRule type="expression" dxfId="189" priority="14">
      <formula>LEN(E14)&gt;0</formula>
    </cfRule>
  </conditionalFormatting>
  <pageMargins left="0.7" right="0.7" top="0.75" bottom="0.75" header="0.3" footer="0.3"/>
  <pageSetup paperSize="9" scale="9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W136"/>
  <sheetViews>
    <sheetView showZeros="0" zoomScaleNormal="100" workbookViewId="0">
      <selection activeCell="E13" sqref="E13"/>
    </sheetView>
  </sheetViews>
  <sheetFormatPr defaultColWidth="9" defaultRowHeight="15"/>
  <cols>
    <col min="1" max="1" width="19" style="2" customWidth="1"/>
    <col min="2" max="2" width="3.625" style="2" customWidth="1"/>
    <col min="3" max="3" width="5.625" style="2" customWidth="1"/>
    <col min="4" max="4" width="27.25" style="2" customWidth="1"/>
    <col min="5" max="6" width="21.375" style="2" customWidth="1"/>
    <col min="7" max="7" width="40.75" style="2" customWidth="1"/>
    <col min="8" max="8" width="61.75" style="2" customWidth="1"/>
    <col min="9" max="9" width="3.625" style="2" customWidth="1"/>
    <col min="10" max="10" width="9" style="255"/>
    <col min="11" max="16384" width="9" style="2"/>
  </cols>
  <sheetData>
    <row r="1" spans="1:22" ht="12.75" customHeight="1" thickBot="1">
      <c r="A1" s="251" t="s">
        <v>248</v>
      </c>
      <c r="B1" s="251"/>
      <c r="C1" s="251"/>
      <c r="D1" s="252"/>
      <c r="E1" s="252"/>
      <c r="F1" s="252"/>
      <c r="G1" s="252"/>
      <c r="H1" s="252"/>
      <c r="I1" s="252"/>
      <c r="J1" s="253"/>
      <c r="K1" s="252"/>
    </row>
    <row r="2" spans="1:22" ht="34.5" customHeight="1" thickTop="1">
      <c r="A2" s="779" t="s">
        <v>257</v>
      </c>
      <c r="B2" s="252"/>
      <c r="C2" s="803" t="str">
        <f>(初期設定!D5)</f>
        <v>第73回NHK杯全国高校放送コンテスト　宮崎県予選</v>
      </c>
      <c r="D2" s="804"/>
      <c r="E2" s="804"/>
      <c r="F2" s="805"/>
      <c r="G2" s="252"/>
      <c r="H2" s="252"/>
      <c r="I2" s="252"/>
      <c r="J2" s="252"/>
      <c r="K2" s="252"/>
      <c r="L2" s="254"/>
      <c r="N2" s="255"/>
      <c r="O2" s="255"/>
      <c r="Q2" s="180"/>
      <c r="R2" s="254"/>
      <c r="S2" s="256"/>
      <c r="V2" s="255"/>
    </row>
    <row r="3" spans="1:22" ht="34.5" customHeight="1">
      <c r="A3" s="779"/>
      <c r="B3" s="252"/>
      <c r="C3" s="806"/>
      <c r="D3" s="807"/>
      <c r="E3" s="807"/>
      <c r="F3" s="808"/>
      <c r="G3" s="252"/>
      <c r="H3" s="252"/>
      <c r="I3" s="252"/>
      <c r="J3" s="252"/>
      <c r="K3" s="252"/>
      <c r="N3" s="255"/>
      <c r="O3" s="255"/>
      <c r="Q3" s="180"/>
      <c r="R3" s="254"/>
      <c r="S3" s="256"/>
      <c r="V3" s="255"/>
    </row>
    <row r="4" spans="1:22" ht="34.5" customHeight="1" thickBot="1">
      <c r="A4" s="779"/>
      <c r="B4" s="252"/>
      <c r="C4" s="809"/>
      <c r="D4" s="810"/>
      <c r="E4" s="810"/>
      <c r="F4" s="811"/>
      <c r="G4" s="252"/>
      <c r="H4" s="252"/>
      <c r="I4" s="252"/>
      <c r="J4" s="252"/>
      <c r="K4" s="252"/>
      <c r="N4" s="255"/>
      <c r="O4" s="255"/>
      <c r="Q4" s="180"/>
      <c r="R4" s="254"/>
      <c r="S4" s="256"/>
      <c r="V4" s="255"/>
    </row>
    <row r="5" spans="1:22" ht="6.75" customHeight="1" thickTop="1" thickBot="1">
      <c r="A5" s="779"/>
      <c r="B5" s="252"/>
      <c r="C5" s="252"/>
      <c r="D5" s="252"/>
      <c r="E5" s="252"/>
      <c r="F5" s="252"/>
      <c r="G5" s="252"/>
      <c r="H5" s="252"/>
      <c r="I5" s="252"/>
      <c r="J5" s="253"/>
      <c r="K5" s="252"/>
    </row>
    <row r="6" spans="1:22" ht="15.75" customHeight="1" thickBot="1">
      <c r="A6" s="252"/>
      <c r="B6" s="252"/>
      <c r="C6" s="252"/>
      <c r="D6" s="257" t="s">
        <v>228</v>
      </c>
      <c r="E6" s="252"/>
      <c r="F6" s="252"/>
      <c r="G6" s="252"/>
      <c r="H6" s="252"/>
      <c r="I6" s="252"/>
      <c r="J6" s="253"/>
      <c r="K6" s="252"/>
    </row>
    <row r="7" spans="1:22" ht="26.25" customHeight="1" thickTop="1" thickBot="1">
      <c r="A7" s="252"/>
      <c r="B7" s="252"/>
      <c r="C7" s="252"/>
      <c r="D7" s="258">
        <f>(Ⅰ!C9)</f>
        <v>0</v>
      </c>
      <c r="E7" s="252"/>
      <c r="F7" s="252"/>
      <c r="G7" s="252"/>
      <c r="H7" s="252"/>
      <c r="I7" s="259"/>
      <c r="J7" s="253"/>
      <c r="K7" s="252"/>
    </row>
    <row r="8" spans="1:22" ht="6" customHeight="1" thickBot="1">
      <c r="A8" s="252"/>
      <c r="B8" s="252"/>
      <c r="C8" s="252"/>
      <c r="D8" s="252"/>
      <c r="E8" s="252"/>
      <c r="F8" s="252"/>
      <c r="G8" s="252"/>
      <c r="H8" s="252"/>
      <c r="I8" s="252"/>
      <c r="J8" s="253"/>
      <c r="K8" s="252"/>
    </row>
    <row r="9" spans="1:22" ht="16.5" customHeight="1">
      <c r="A9" s="252"/>
      <c r="B9" s="252"/>
      <c r="C9" s="260" t="s">
        <v>250</v>
      </c>
      <c r="D9" s="261"/>
      <c r="E9" s="261"/>
      <c r="F9" s="261"/>
      <c r="G9" s="262"/>
      <c r="H9" s="252"/>
      <c r="I9" s="252"/>
      <c r="J9" s="253"/>
      <c r="K9" s="252"/>
    </row>
    <row r="10" spans="1:22" ht="16.5" customHeight="1">
      <c r="A10" s="252"/>
      <c r="B10" s="252"/>
      <c r="C10" s="263" t="s">
        <v>1065</v>
      </c>
      <c r="D10" s="264"/>
      <c r="E10" s="264"/>
      <c r="F10" s="264"/>
      <c r="G10" s="265"/>
      <c r="H10" s="252"/>
      <c r="I10" s="252"/>
      <c r="J10" s="253"/>
      <c r="K10" s="252"/>
    </row>
    <row r="11" spans="1:22" ht="16.5" customHeight="1" thickBot="1">
      <c r="A11" s="252"/>
      <c r="B11" s="252"/>
      <c r="C11" s="266" t="s">
        <v>1066</v>
      </c>
      <c r="D11" s="267"/>
      <c r="E11" s="267"/>
      <c r="F11" s="267"/>
      <c r="G11" s="268"/>
      <c r="H11" s="252"/>
      <c r="I11" s="252"/>
      <c r="J11" s="253"/>
      <c r="K11" s="252"/>
    </row>
    <row r="12" spans="1:22" ht="10.5" customHeight="1">
      <c r="A12" s="252"/>
      <c r="B12" s="252"/>
      <c r="C12" s="252"/>
      <c r="D12" s="252"/>
      <c r="E12" s="252"/>
      <c r="F12" s="252"/>
      <c r="G12" s="252"/>
      <c r="H12" s="252"/>
      <c r="I12" s="252"/>
      <c r="J12" s="253"/>
      <c r="K12" s="252"/>
    </row>
    <row r="13" spans="1:22" ht="23.45" customHeight="1" thickBot="1">
      <c r="A13" s="252"/>
      <c r="B13" s="252"/>
      <c r="C13" s="252"/>
      <c r="D13" s="252"/>
      <c r="E13" s="556" t="s">
        <v>1064</v>
      </c>
      <c r="F13" s="556" t="s">
        <v>1063</v>
      </c>
      <c r="G13" s="252"/>
      <c r="H13" s="252"/>
      <c r="I13" s="252"/>
      <c r="J13" s="253"/>
      <c r="K13" s="252"/>
    </row>
    <row r="14" spans="1:22" ht="33" customHeight="1" thickBot="1">
      <c r="A14" s="269"/>
      <c r="B14" s="269"/>
      <c r="C14" s="270" t="s">
        <v>251</v>
      </c>
      <c r="D14" s="271" t="s">
        <v>252</v>
      </c>
      <c r="E14" s="272" t="str">
        <f>IF(ISERROR(VLOOKUP(D7,(初期設定!D44):(初期設定!O120),7,0)),"",VLOOKUP(D7,(初期設定!D44):(初期設定!O120),7,0))</f>
        <v/>
      </c>
      <c r="F14" s="487" t="str">
        <f>IF(E14=0,"",IF(IF(ISERROR(VLOOKUP(D7,(初期設定!D44):(初期設定!O120),8,0)),"",VLOOKUP(D7,(初期設定!D44):(初期設定!O120),8,0))="〇","番組部門審査担当","ー"))</f>
        <v>ー</v>
      </c>
      <c r="G14" s="252"/>
      <c r="H14" s="252"/>
      <c r="I14" s="252"/>
      <c r="J14" s="253"/>
      <c r="K14" s="252"/>
    </row>
    <row r="15" spans="1:22" ht="33" customHeight="1" thickBot="1">
      <c r="A15" s="269"/>
      <c r="B15" s="269"/>
      <c r="C15" s="270" t="s">
        <v>253</v>
      </c>
      <c r="D15" s="271" t="s">
        <v>254</v>
      </c>
      <c r="E15" s="272" t="str">
        <f>IF(ISERROR(VLOOKUP(D7,(初期設定!D44):(初期設定!O120),9,0)),"",VLOOKUP(D7,(初期設定!D44):(初期設定!O120),9,0))</f>
        <v/>
      </c>
      <c r="F15" s="487" t="str">
        <f>IF(E15=0,"",IF(IF(ISERROR(VLOOKUP(D7,(初期設定!D44):(初期設定!O120),10,0)),"",VLOOKUP(D7,(初期設定!D44):(初期設定!O120),10,0))="〇","番組部門審査担当","ー"))</f>
        <v>ー</v>
      </c>
      <c r="G15" s="252"/>
      <c r="H15" s="252"/>
      <c r="I15" s="252"/>
      <c r="J15" s="253"/>
      <c r="K15" s="252"/>
    </row>
    <row r="16" spans="1:22" ht="33" customHeight="1" thickBot="1">
      <c r="A16" s="269"/>
      <c r="B16" s="269"/>
      <c r="C16" s="270" t="s">
        <v>255</v>
      </c>
      <c r="D16" s="271" t="s">
        <v>256</v>
      </c>
      <c r="E16" s="272" t="str">
        <f>IF(ISERROR(VLOOKUP(D7,(初期設定!D44):(初期設定!O120),11,0)),"",VLOOKUP(D7,(初期設定!D44):(初期設定!O120),11,0))</f>
        <v/>
      </c>
      <c r="F16" s="487" t="str">
        <f>IF(E16=0,"",IF(IF(ISERROR(VLOOKUP(D7,(初期設定!D46):(初期設定!O122),12,0)),"",VLOOKUP(D7,(初期設定!D46):(初期設定!O122),12,0))="〇","番組部門審査担当","ー"))</f>
        <v>ー</v>
      </c>
      <c r="G16" s="252"/>
      <c r="H16" s="252"/>
      <c r="I16" s="252"/>
      <c r="J16" s="253"/>
      <c r="K16" s="252"/>
    </row>
    <row r="17" spans="1:23" s="252" customFormat="1" ht="12.75" customHeight="1">
      <c r="A17" s="802"/>
      <c r="B17" s="802"/>
      <c r="C17" s="802"/>
      <c r="D17" s="802"/>
      <c r="J17" s="253"/>
      <c r="L17" s="2"/>
      <c r="M17" s="2"/>
      <c r="N17" s="2"/>
      <c r="O17" s="2"/>
      <c r="P17" s="2"/>
      <c r="Q17" s="2"/>
      <c r="R17" s="2"/>
      <c r="S17" s="2"/>
      <c r="T17" s="2"/>
      <c r="U17" s="2"/>
      <c r="V17" s="2"/>
      <c r="W17" s="2"/>
    </row>
    <row r="18" spans="1:23" s="252" customFormat="1" ht="12.75" customHeight="1">
      <c r="J18" s="253"/>
      <c r="L18" s="2"/>
      <c r="M18" s="2"/>
      <c r="N18" s="2"/>
      <c r="O18" s="2"/>
      <c r="P18" s="2"/>
      <c r="Q18" s="2"/>
      <c r="R18" s="2"/>
      <c r="S18" s="2"/>
      <c r="T18" s="2"/>
      <c r="U18" s="2"/>
      <c r="V18" s="2"/>
      <c r="W18" s="2"/>
    </row>
    <row r="19" spans="1:23" s="252" customFormat="1" ht="12.75" customHeight="1">
      <c r="J19" s="253"/>
      <c r="L19" s="2"/>
      <c r="M19" s="2"/>
      <c r="N19" s="2"/>
      <c r="O19" s="2"/>
      <c r="P19" s="2"/>
      <c r="Q19" s="2"/>
      <c r="R19" s="2"/>
      <c r="S19" s="2"/>
      <c r="T19" s="2"/>
      <c r="U19" s="2"/>
      <c r="V19" s="2"/>
      <c r="W19" s="2"/>
    </row>
    <row r="20" spans="1:23" s="252" customFormat="1" ht="12.75" customHeight="1">
      <c r="J20" s="253"/>
      <c r="L20" s="2"/>
      <c r="M20" s="2"/>
      <c r="N20" s="2"/>
      <c r="O20" s="2"/>
      <c r="P20" s="2"/>
      <c r="Q20" s="2"/>
      <c r="R20" s="2"/>
      <c r="S20" s="2"/>
      <c r="T20" s="2"/>
      <c r="U20" s="2"/>
      <c r="V20" s="2"/>
      <c r="W20" s="2"/>
    </row>
    <row r="21" spans="1:23" s="252" customFormat="1" ht="12.75" customHeight="1">
      <c r="J21" s="253"/>
      <c r="L21" s="2"/>
      <c r="M21" s="2"/>
      <c r="N21" s="2"/>
      <c r="O21" s="2"/>
      <c r="P21" s="2"/>
      <c r="Q21" s="2"/>
      <c r="R21" s="2"/>
      <c r="S21" s="2"/>
      <c r="T21" s="2"/>
      <c r="U21" s="2"/>
      <c r="V21" s="2"/>
      <c r="W21" s="2"/>
    </row>
    <row r="22" spans="1:23" s="252" customFormat="1" ht="12.75" customHeight="1">
      <c r="J22" s="253"/>
      <c r="L22" s="2"/>
      <c r="M22" s="2"/>
      <c r="N22" s="2"/>
      <c r="O22" s="2"/>
      <c r="P22" s="2"/>
      <c r="Q22" s="2"/>
      <c r="R22" s="2"/>
      <c r="S22" s="2"/>
      <c r="T22" s="2"/>
      <c r="U22" s="2"/>
      <c r="V22" s="2"/>
      <c r="W22" s="2"/>
    </row>
    <row r="23" spans="1:23" s="252" customFormat="1" ht="12.75" customHeight="1">
      <c r="J23" s="253"/>
      <c r="L23" s="2"/>
      <c r="M23" s="2"/>
      <c r="N23" s="2"/>
      <c r="O23" s="2"/>
      <c r="P23" s="2"/>
      <c r="Q23" s="2"/>
      <c r="R23" s="2"/>
      <c r="S23" s="2"/>
      <c r="T23" s="2"/>
      <c r="U23" s="2"/>
      <c r="V23" s="2"/>
      <c r="W23" s="2"/>
    </row>
    <row r="24" spans="1:23" s="252" customFormat="1" ht="12.75" customHeight="1">
      <c r="J24" s="253"/>
      <c r="L24" s="2"/>
      <c r="M24" s="2"/>
      <c r="N24" s="2"/>
      <c r="O24" s="2"/>
      <c r="P24" s="2"/>
      <c r="Q24" s="2"/>
      <c r="R24" s="2"/>
      <c r="S24" s="2"/>
      <c r="T24" s="2"/>
      <c r="U24" s="2"/>
      <c r="V24" s="2"/>
      <c r="W24" s="2"/>
    </row>
    <row r="25" spans="1:23" s="252" customFormat="1" ht="12.75" customHeight="1">
      <c r="J25" s="253"/>
      <c r="L25" s="2"/>
      <c r="M25" s="2"/>
      <c r="N25" s="2"/>
      <c r="O25" s="2"/>
      <c r="P25" s="2"/>
      <c r="Q25" s="2"/>
      <c r="R25" s="2"/>
      <c r="S25" s="2"/>
      <c r="T25" s="2"/>
      <c r="U25" s="2"/>
      <c r="V25" s="2"/>
      <c r="W25" s="2"/>
    </row>
    <row r="26" spans="1:23" s="252" customFormat="1" ht="12.75" customHeight="1">
      <c r="J26" s="253"/>
      <c r="L26" s="2"/>
      <c r="M26" s="2"/>
      <c r="N26" s="2"/>
      <c r="O26" s="2"/>
      <c r="P26" s="2"/>
      <c r="Q26" s="2"/>
      <c r="R26" s="2"/>
      <c r="S26" s="2"/>
      <c r="T26" s="2"/>
      <c r="U26" s="2"/>
      <c r="V26" s="2"/>
      <c r="W26" s="2"/>
    </row>
    <row r="27" spans="1:23" s="252" customFormat="1" ht="12.75" customHeight="1">
      <c r="J27" s="253"/>
      <c r="L27" s="2"/>
      <c r="M27" s="2"/>
      <c r="N27" s="2"/>
      <c r="O27" s="2"/>
      <c r="P27" s="2"/>
      <c r="Q27" s="2"/>
      <c r="R27" s="2"/>
      <c r="S27" s="2"/>
      <c r="T27" s="2"/>
      <c r="U27" s="2"/>
      <c r="V27" s="2"/>
      <c r="W27" s="2"/>
    </row>
    <row r="28" spans="1:23" s="252" customFormat="1" ht="12.75" customHeight="1">
      <c r="J28" s="253"/>
      <c r="L28" s="2"/>
      <c r="M28" s="2"/>
      <c r="N28" s="2"/>
      <c r="O28" s="2"/>
      <c r="P28" s="2"/>
      <c r="Q28" s="2"/>
      <c r="R28" s="2"/>
      <c r="S28" s="2"/>
      <c r="T28" s="2"/>
      <c r="U28" s="2"/>
      <c r="V28" s="2"/>
      <c r="W28" s="2"/>
    </row>
    <row r="29" spans="1:23" s="252" customFormat="1" ht="12.75" customHeight="1">
      <c r="J29" s="253"/>
      <c r="L29" s="2"/>
      <c r="M29" s="2"/>
      <c r="N29" s="2"/>
      <c r="O29" s="2"/>
      <c r="P29" s="2"/>
      <c r="Q29" s="2"/>
      <c r="R29" s="2"/>
      <c r="S29" s="2"/>
      <c r="T29" s="2"/>
      <c r="U29" s="2"/>
      <c r="V29" s="2"/>
      <c r="W29" s="2"/>
    </row>
    <row r="30" spans="1:23" s="252" customFormat="1">
      <c r="J30" s="253"/>
      <c r="L30" s="2"/>
      <c r="M30" s="2"/>
      <c r="N30" s="2"/>
      <c r="O30" s="2"/>
      <c r="P30" s="2"/>
      <c r="Q30" s="2"/>
      <c r="R30" s="2"/>
      <c r="S30" s="2"/>
      <c r="T30" s="2"/>
      <c r="U30" s="2"/>
      <c r="V30" s="2"/>
      <c r="W30" s="2"/>
    </row>
    <row r="31" spans="1:23" s="252" customFormat="1">
      <c r="J31" s="253"/>
      <c r="L31" s="2"/>
      <c r="M31" s="2"/>
      <c r="N31" s="2"/>
      <c r="O31" s="2"/>
      <c r="P31" s="2"/>
      <c r="Q31" s="2"/>
      <c r="R31" s="2"/>
      <c r="S31" s="2"/>
      <c r="T31" s="2"/>
      <c r="U31" s="2"/>
      <c r="V31" s="2"/>
      <c r="W31" s="2"/>
    </row>
    <row r="32" spans="1:23" s="252" customFormat="1">
      <c r="J32" s="253"/>
      <c r="L32" s="2"/>
      <c r="M32" s="2"/>
      <c r="N32" s="2"/>
      <c r="O32" s="2"/>
      <c r="P32" s="2"/>
      <c r="Q32" s="2"/>
      <c r="R32" s="2"/>
      <c r="S32" s="2"/>
      <c r="T32" s="2"/>
      <c r="U32" s="2"/>
      <c r="V32" s="2"/>
      <c r="W32" s="2"/>
    </row>
    <row r="33" spans="1:11">
      <c r="A33" s="252"/>
      <c r="B33" s="252"/>
      <c r="C33" s="252"/>
      <c r="D33" s="252"/>
      <c r="E33" s="252"/>
      <c r="F33" s="252"/>
      <c r="G33" s="252"/>
      <c r="H33" s="252"/>
      <c r="I33" s="252"/>
      <c r="J33" s="253"/>
      <c r="K33" s="252"/>
    </row>
    <row r="34" spans="1:11">
      <c r="A34" s="252"/>
      <c r="B34" s="252"/>
      <c r="C34" s="252"/>
      <c r="D34" s="252"/>
      <c r="E34" s="252"/>
      <c r="F34" s="252"/>
      <c r="G34" s="252"/>
      <c r="H34" s="252"/>
      <c r="I34" s="252"/>
      <c r="J34" s="253"/>
      <c r="K34" s="252"/>
    </row>
    <row r="35" spans="1:11">
      <c r="A35" s="252"/>
      <c r="B35" s="252"/>
      <c r="C35" s="252"/>
      <c r="D35" s="252"/>
      <c r="E35" s="252"/>
      <c r="F35" s="252"/>
      <c r="G35" s="252"/>
      <c r="H35" s="252"/>
      <c r="I35" s="252"/>
      <c r="J35" s="253"/>
      <c r="K35" s="252"/>
    </row>
    <row r="36" spans="1:11">
      <c r="A36" s="252"/>
      <c r="B36" s="252"/>
      <c r="C36" s="252"/>
      <c r="D36" s="252"/>
      <c r="E36" s="252"/>
      <c r="F36" s="252"/>
      <c r="G36" s="252"/>
      <c r="H36" s="252"/>
      <c r="I36" s="252"/>
      <c r="J36" s="253"/>
      <c r="K36" s="252"/>
    </row>
    <row r="37" spans="1:11">
      <c r="A37" s="252"/>
      <c r="B37" s="252"/>
      <c r="C37" s="252"/>
      <c r="D37" s="252"/>
      <c r="E37" s="252"/>
      <c r="F37" s="252"/>
      <c r="G37" s="252"/>
      <c r="H37" s="252"/>
      <c r="I37" s="252"/>
      <c r="J37" s="253"/>
      <c r="K37" s="252"/>
    </row>
    <row r="38" spans="1:11">
      <c r="A38" s="252"/>
      <c r="B38" s="252"/>
      <c r="C38" s="252"/>
      <c r="D38" s="252"/>
      <c r="E38" s="252"/>
      <c r="F38" s="252"/>
      <c r="G38" s="252"/>
      <c r="H38" s="252"/>
      <c r="I38" s="252"/>
      <c r="J38" s="253"/>
      <c r="K38" s="252"/>
    </row>
    <row r="39" spans="1:11">
      <c r="A39" s="252"/>
      <c r="B39" s="252"/>
      <c r="C39" s="252"/>
      <c r="D39" s="252"/>
      <c r="E39" s="252"/>
      <c r="F39" s="252"/>
      <c r="G39" s="252"/>
      <c r="H39" s="252"/>
      <c r="I39" s="252"/>
      <c r="J39" s="253"/>
      <c r="K39" s="252"/>
    </row>
    <row r="40" spans="1:11">
      <c r="A40" s="252"/>
      <c r="B40" s="252"/>
      <c r="C40" s="252"/>
      <c r="D40" s="252"/>
      <c r="E40" s="252"/>
      <c r="F40" s="252"/>
      <c r="G40" s="252"/>
      <c r="H40" s="252"/>
      <c r="I40" s="252"/>
      <c r="J40" s="253"/>
      <c r="K40" s="252"/>
    </row>
    <row r="41" spans="1:11">
      <c r="A41" s="252"/>
      <c r="B41" s="252"/>
      <c r="C41" s="252"/>
      <c r="D41" s="252"/>
      <c r="E41" s="252"/>
      <c r="F41" s="252"/>
      <c r="G41" s="252"/>
      <c r="H41" s="252"/>
      <c r="I41" s="252"/>
      <c r="J41" s="253"/>
      <c r="K41" s="252"/>
    </row>
    <row r="42" spans="1:11">
      <c r="A42" s="252"/>
      <c r="B42" s="252"/>
      <c r="C42" s="252"/>
      <c r="D42" s="252"/>
      <c r="E42" s="252"/>
      <c r="F42" s="252"/>
      <c r="G42" s="252"/>
      <c r="H42" s="252"/>
      <c r="I42" s="252"/>
      <c r="J42" s="253"/>
      <c r="K42" s="252"/>
    </row>
    <row r="43" spans="1:11">
      <c r="A43" s="252"/>
      <c r="B43" s="252"/>
      <c r="C43" s="252"/>
      <c r="D43" s="252"/>
      <c r="E43" s="252"/>
      <c r="F43" s="252"/>
      <c r="G43" s="252"/>
      <c r="H43" s="252"/>
      <c r="I43" s="252"/>
      <c r="J43" s="253"/>
      <c r="K43" s="252"/>
    </row>
    <row r="44" spans="1:11">
      <c r="A44" s="252"/>
      <c r="B44" s="252"/>
      <c r="C44" s="252"/>
      <c r="D44" s="252"/>
      <c r="E44" s="252"/>
      <c r="F44" s="252"/>
      <c r="G44" s="252"/>
      <c r="H44" s="252"/>
      <c r="I44" s="252"/>
      <c r="J44" s="253"/>
      <c r="K44" s="252"/>
    </row>
    <row r="45" spans="1:11">
      <c r="A45" s="252"/>
      <c r="B45" s="252"/>
      <c r="C45" s="252"/>
      <c r="D45" s="252"/>
      <c r="E45" s="252"/>
      <c r="F45" s="252"/>
      <c r="G45" s="252"/>
      <c r="H45" s="252"/>
      <c r="I45" s="252"/>
      <c r="J45" s="253"/>
      <c r="K45" s="252"/>
    </row>
    <row r="46" spans="1:11">
      <c r="A46" s="252"/>
      <c r="B46" s="252"/>
      <c r="C46" s="252"/>
      <c r="D46" s="252"/>
      <c r="E46" s="252"/>
      <c r="F46" s="252"/>
      <c r="G46" s="252"/>
      <c r="H46" s="252"/>
      <c r="I46" s="252"/>
      <c r="J46" s="253"/>
      <c r="K46" s="252"/>
    </row>
    <row r="47" spans="1:11">
      <c r="A47" s="252"/>
      <c r="B47" s="252"/>
      <c r="C47" s="252"/>
      <c r="D47" s="252"/>
      <c r="E47" s="252"/>
      <c r="F47" s="252"/>
      <c r="G47" s="252"/>
      <c r="H47" s="252"/>
      <c r="I47" s="252"/>
      <c r="J47" s="253"/>
      <c r="K47" s="252"/>
    </row>
    <row r="48" spans="1:11">
      <c r="A48" s="252"/>
      <c r="B48" s="252"/>
      <c r="C48" s="252"/>
      <c r="D48" s="252"/>
      <c r="E48" s="252"/>
      <c r="F48" s="252"/>
      <c r="G48" s="252"/>
      <c r="H48" s="252"/>
      <c r="I48" s="252"/>
      <c r="J48" s="253"/>
      <c r="K48" s="252"/>
    </row>
    <row r="49" spans="1:11">
      <c r="A49" s="252"/>
      <c r="B49" s="252"/>
      <c r="C49" s="252"/>
      <c r="D49" s="252"/>
      <c r="E49" s="252"/>
      <c r="F49" s="252"/>
      <c r="G49" s="252"/>
      <c r="H49" s="252"/>
      <c r="I49" s="252"/>
      <c r="J49" s="253"/>
      <c r="K49" s="252"/>
    </row>
    <row r="50" spans="1:11">
      <c r="A50" s="252"/>
      <c r="B50" s="252"/>
      <c r="C50" s="252"/>
      <c r="D50" s="252"/>
      <c r="E50" s="252"/>
      <c r="F50" s="252"/>
      <c r="G50" s="252"/>
      <c r="H50" s="252"/>
      <c r="I50" s="252"/>
      <c r="J50" s="253"/>
      <c r="K50" s="252"/>
    </row>
    <row r="51" spans="1:11">
      <c r="A51" s="252"/>
      <c r="B51" s="252"/>
      <c r="C51" s="252"/>
      <c r="D51" s="252"/>
      <c r="E51" s="252"/>
      <c r="F51" s="252"/>
      <c r="G51" s="252"/>
      <c r="H51" s="252"/>
      <c r="I51" s="252"/>
      <c r="J51" s="253"/>
      <c r="K51" s="252"/>
    </row>
    <row r="52" spans="1:11">
      <c r="A52" s="252"/>
      <c r="B52" s="252"/>
      <c r="C52" s="252"/>
      <c r="D52" s="252"/>
      <c r="E52" s="252"/>
      <c r="F52" s="252"/>
      <c r="G52" s="252"/>
      <c r="H52" s="252"/>
      <c r="I52" s="252"/>
      <c r="J52" s="253"/>
      <c r="K52" s="252"/>
    </row>
    <row r="53" spans="1:11">
      <c r="A53" s="252"/>
      <c r="B53" s="252"/>
      <c r="C53" s="252"/>
      <c r="D53" s="252"/>
      <c r="E53" s="252"/>
      <c r="F53" s="252"/>
      <c r="G53" s="252"/>
      <c r="H53" s="252"/>
      <c r="I53" s="252"/>
      <c r="J53" s="253"/>
      <c r="K53" s="252"/>
    </row>
    <row r="54" spans="1:11">
      <c r="A54" s="252"/>
      <c r="B54" s="252"/>
      <c r="C54" s="252"/>
      <c r="D54" s="252"/>
      <c r="E54" s="252"/>
      <c r="F54" s="252"/>
      <c r="G54" s="252"/>
      <c r="H54" s="252"/>
      <c r="I54" s="252"/>
      <c r="J54" s="253"/>
      <c r="K54" s="252"/>
    </row>
    <row r="55" spans="1:11">
      <c r="A55" s="252"/>
      <c r="B55" s="252"/>
      <c r="C55" s="252"/>
      <c r="D55" s="252"/>
      <c r="E55" s="252"/>
      <c r="F55" s="252"/>
      <c r="G55" s="252"/>
      <c r="H55" s="252"/>
      <c r="I55" s="252"/>
      <c r="J55" s="253"/>
      <c r="K55" s="252"/>
    </row>
    <row r="56" spans="1:11">
      <c r="A56" s="252"/>
      <c r="B56" s="252"/>
      <c r="C56" s="252"/>
      <c r="D56" s="252"/>
      <c r="E56" s="252"/>
      <c r="F56" s="252"/>
      <c r="G56" s="252"/>
      <c r="H56" s="252"/>
      <c r="I56" s="252"/>
      <c r="J56" s="253"/>
      <c r="K56" s="252"/>
    </row>
    <row r="57" spans="1:11">
      <c r="A57" s="252"/>
      <c r="B57" s="252"/>
      <c r="C57" s="252"/>
      <c r="D57" s="252"/>
      <c r="E57" s="252"/>
      <c r="F57" s="252"/>
      <c r="G57" s="252"/>
      <c r="H57" s="252"/>
      <c r="I57" s="252"/>
      <c r="J57" s="253"/>
      <c r="K57" s="252"/>
    </row>
    <row r="58" spans="1:11">
      <c r="A58" s="252"/>
      <c r="B58" s="252"/>
      <c r="C58" s="252"/>
      <c r="D58" s="252"/>
      <c r="E58" s="252"/>
      <c r="F58" s="252"/>
      <c r="G58" s="252"/>
      <c r="H58" s="252"/>
      <c r="I58" s="252"/>
      <c r="J58" s="253"/>
      <c r="K58" s="252"/>
    </row>
    <row r="59" spans="1:11">
      <c r="A59" s="252"/>
      <c r="B59" s="252"/>
      <c r="C59" s="252"/>
      <c r="D59" s="252"/>
      <c r="E59" s="252"/>
      <c r="F59" s="252"/>
      <c r="G59" s="252"/>
      <c r="H59" s="252"/>
      <c r="I59" s="252"/>
      <c r="J59" s="253"/>
      <c r="K59" s="252"/>
    </row>
    <row r="60" spans="1:11">
      <c r="A60" s="252"/>
      <c r="B60" s="252"/>
      <c r="C60" s="252"/>
      <c r="D60" s="252"/>
      <c r="E60" s="252"/>
      <c r="F60" s="252"/>
      <c r="G60" s="252"/>
      <c r="H60" s="252"/>
      <c r="I60" s="252"/>
      <c r="J60" s="253"/>
      <c r="K60" s="252"/>
    </row>
    <row r="61" spans="1:11">
      <c r="A61" s="252"/>
      <c r="B61" s="252"/>
      <c r="C61" s="252"/>
      <c r="D61" s="252"/>
      <c r="E61" s="252"/>
      <c r="F61" s="252"/>
      <c r="G61" s="252"/>
      <c r="H61" s="252"/>
      <c r="I61" s="252"/>
      <c r="J61" s="253"/>
      <c r="K61" s="252"/>
    </row>
    <row r="62" spans="1:11">
      <c r="A62" s="252"/>
      <c r="B62" s="252"/>
      <c r="C62" s="252"/>
      <c r="D62" s="252"/>
      <c r="E62" s="252"/>
      <c r="F62" s="252"/>
      <c r="G62" s="252"/>
      <c r="H62" s="252"/>
      <c r="I62" s="252"/>
      <c r="J62" s="253"/>
      <c r="K62" s="252"/>
    </row>
    <row r="63" spans="1:11">
      <c r="A63" s="252"/>
      <c r="B63" s="252"/>
      <c r="C63" s="252"/>
      <c r="D63" s="252"/>
      <c r="E63" s="252"/>
      <c r="F63" s="252"/>
      <c r="G63" s="252"/>
      <c r="H63" s="252"/>
      <c r="I63" s="252"/>
      <c r="J63" s="253"/>
      <c r="K63" s="252"/>
    </row>
    <row r="64" spans="1:11">
      <c r="A64" s="252"/>
      <c r="B64" s="252"/>
      <c r="C64" s="252"/>
      <c r="D64" s="252"/>
      <c r="E64" s="252"/>
      <c r="F64" s="252"/>
      <c r="G64" s="252"/>
      <c r="H64" s="252"/>
      <c r="I64" s="252"/>
      <c r="J64" s="253"/>
      <c r="K64" s="252"/>
    </row>
    <row r="65" spans="1:11">
      <c r="A65" s="252"/>
      <c r="B65" s="252"/>
      <c r="C65" s="252"/>
      <c r="D65" s="252"/>
      <c r="E65" s="252"/>
      <c r="F65" s="252"/>
      <c r="G65" s="252"/>
      <c r="H65" s="252"/>
      <c r="I65" s="252"/>
      <c r="J65" s="253"/>
      <c r="K65" s="252"/>
    </row>
    <row r="66" spans="1:11">
      <c r="A66" s="252"/>
      <c r="B66" s="252"/>
      <c r="C66" s="252"/>
      <c r="D66" s="252"/>
      <c r="E66" s="252"/>
      <c r="F66" s="252"/>
      <c r="G66" s="252"/>
      <c r="H66" s="252"/>
      <c r="I66" s="252"/>
      <c r="J66" s="253"/>
      <c r="K66" s="252"/>
    </row>
    <row r="67" spans="1:11">
      <c r="A67" s="252"/>
      <c r="B67" s="252"/>
      <c r="C67" s="252"/>
      <c r="D67" s="252"/>
      <c r="E67" s="252"/>
      <c r="F67" s="252"/>
      <c r="G67" s="252"/>
      <c r="H67" s="252"/>
      <c r="I67" s="252"/>
      <c r="J67" s="253"/>
      <c r="K67" s="252"/>
    </row>
    <row r="68" spans="1:11">
      <c r="A68" s="252"/>
      <c r="B68" s="252"/>
      <c r="C68" s="252"/>
      <c r="D68" s="252"/>
      <c r="E68" s="252"/>
      <c r="F68" s="252"/>
      <c r="G68" s="252"/>
      <c r="H68" s="252"/>
      <c r="I68" s="252"/>
      <c r="J68" s="253"/>
      <c r="K68" s="252"/>
    </row>
    <row r="69" spans="1:11">
      <c r="A69" s="252"/>
      <c r="B69" s="252"/>
      <c r="C69" s="252"/>
      <c r="D69" s="252"/>
      <c r="E69" s="252"/>
      <c r="F69" s="252"/>
      <c r="G69" s="252"/>
      <c r="H69" s="252"/>
      <c r="I69" s="252"/>
      <c r="J69" s="253"/>
      <c r="K69" s="252"/>
    </row>
    <row r="70" spans="1:11">
      <c r="A70" s="252"/>
      <c r="B70" s="252"/>
      <c r="C70" s="252"/>
      <c r="D70" s="252"/>
      <c r="E70" s="252"/>
      <c r="F70" s="252"/>
      <c r="G70" s="252"/>
      <c r="H70" s="252"/>
      <c r="I70" s="252"/>
      <c r="J70" s="253"/>
      <c r="K70" s="252"/>
    </row>
    <row r="71" spans="1:11">
      <c r="A71" s="252"/>
      <c r="B71" s="252"/>
      <c r="C71" s="252"/>
      <c r="D71" s="252"/>
      <c r="E71" s="252"/>
      <c r="F71" s="252"/>
      <c r="G71" s="252"/>
      <c r="H71" s="252"/>
      <c r="I71" s="252"/>
      <c r="J71" s="253"/>
      <c r="K71" s="252"/>
    </row>
    <row r="72" spans="1:11">
      <c r="A72" s="252"/>
      <c r="B72" s="252"/>
      <c r="C72" s="252"/>
      <c r="D72" s="252"/>
      <c r="E72" s="252"/>
      <c r="F72" s="252"/>
      <c r="G72" s="252"/>
      <c r="H72" s="252"/>
      <c r="I72" s="252"/>
      <c r="J72" s="253"/>
      <c r="K72" s="252"/>
    </row>
    <row r="73" spans="1:11">
      <c r="A73" s="252"/>
      <c r="B73" s="252"/>
      <c r="C73" s="252"/>
      <c r="D73" s="252"/>
      <c r="E73" s="252"/>
      <c r="F73" s="252"/>
      <c r="G73" s="252"/>
      <c r="H73" s="252"/>
      <c r="I73" s="252"/>
      <c r="J73" s="253"/>
      <c r="K73" s="252"/>
    </row>
    <row r="74" spans="1:11">
      <c r="A74" s="252"/>
      <c r="B74" s="252"/>
      <c r="C74" s="252"/>
      <c r="D74" s="252"/>
      <c r="E74" s="252"/>
      <c r="F74" s="252"/>
      <c r="G74" s="252"/>
      <c r="H74" s="252"/>
      <c r="I74" s="252"/>
      <c r="J74" s="253"/>
      <c r="K74" s="252"/>
    </row>
    <row r="75" spans="1:11">
      <c r="A75" s="252"/>
      <c r="B75" s="252"/>
      <c r="C75" s="252"/>
      <c r="D75" s="252"/>
      <c r="E75" s="252"/>
      <c r="F75" s="252"/>
      <c r="G75" s="252"/>
      <c r="H75" s="252"/>
      <c r="I75" s="252"/>
      <c r="J75" s="253"/>
      <c r="K75" s="252"/>
    </row>
    <row r="76" spans="1:11">
      <c r="A76" s="252"/>
      <c r="B76" s="252"/>
      <c r="C76" s="252"/>
      <c r="D76" s="252"/>
      <c r="E76" s="252"/>
      <c r="F76" s="252"/>
      <c r="G76" s="252"/>
      <c r="H76" s="252"/>
      <c r="I76" s="252"/>
      <c r="J76" s="253"/>
      <c r="K76" s="252"/>
    </row>
    <row r="77" spans="1:11">
      <c r="A77" s="252"/>
      <c r="B77" s="252"/>
      <c r="C77" s="252"/>
      <c r="D77" s="252"/>
      <c r="E77" s="252"/>
      <c r="F77" s="252"/>
      <c r="G77" s="252"/>
      <c r="H77" s="252"/>
      <c r="I77" s="252"/>
      <c r="J77" s="253"/>
      <c r="K77" s="252"/>
    </row>
    <row r="78" spans="1:11">
      <c r="A78" s="252"/>
      <c r="B78" s="252"/>
      <c r="C78" s="252"/>
      <c r="D78" s="252"/>
      <c r="E78" s="252"/>
      <c r="F78" s="252"/>
      <c r="G78" s="252"/>
      <c r="H78" s="252"/>
      <c r="I78" s="252"/>
      <c r="J78" s="253"/>
      <c r="K78" s="252"/>
    </row>
    <row r="79" spans="1:11">
      <c r="A79" s="252"/>
      <c r="B79" s="252"/>
      <c r="C79" s="252"/>
      <c r="D79" s="252"/>
      <c r="E79" s="252"/>
      <c r="F79" s="252"/>
      <c r="G79" s="252"/>
      <c r="H79" s="252"/>
      <c r="I79" s="252"/>
      <c r="J79" s="253"/>
      <c r="K79" s="252"/>
    </row>
    <row r="80" spans="1:11">
      <c r="A80" s="252"/>
      <c r="B80" s="252"/>
      <c r="C80" s="252"/>
      <c r="D80" s="252"/>
      <c r="E80" s="252"/>
      <c r="F80" s="252"/>
      <c r="G80" s="252"/>
      <c r="H80" s="252"/>
      <c r="I80" s="252"/>
      <c r="J80" s="253"/>
      <c r="K80" s="252"/>
    </row>
    <row r="81" spans="1:11">
      <c r="A81" s="252"/>
      <c r="B81" s="252"/>
      <c r="C81" s="252"/>
      <c r="D81" s="252"/>
      <c r="E81" s="252"/>
      <c r="F81" s="252"/>
      <c r="G81" s="252"/>
      <c r="H81" s="252"/>
      <c r="I81" s="252"/>
      <c r="J81" s="253"/>
      <c r="K81" s="252"/>
    </row>
    <row r="82" spans="1:11">
      <c r="A82" s="252"/>
      <c r="B82" s="252"/>
      <c r="C82" s="252"/>
      <c r="D82" s="252"/>
      <c r="E82" s="252"/>
      <c r="F82" s="252"/>
      <c r="G82" s="252"/>
      <c r="H82" s="252"/>
      <c r="I82" s="252"/>
      <c r="J82" s="253"/>
      <c r="K82" s="252"/>
    </row>
    <row r="83" spans="1:11">
      <c r="A83" s="252"/>
      <c r="B83" s="252"/>
      <c r="C83" s="252"/>
      <c r="D83" s="252"/>
      <c r="E83" s="252"/>
      <c r="F83" s="252"/>
      <c r="G83" s="252"/>
      <c r="H83" s="252"/>
      <c r="I83" s="252"/>
      <c r="J83" s="253"/>
      <c r="K83" s="252"/>
    </row>
    <row r="84" spans="1:11">
      <c r="A84" s="252"/>
      <c r="B84" s="252"/>
      <c r="C84" s="252"/>
      <c r="D84" s="252"/>
      <c r="E84" s="252"/>
      <c r="F84" s="252"/>
      <c r="G84" s="252"/>
      <c r="H84" s="252"/>
      <c r="I84" s="252"/>
      <c r="J84" s="253"/>
      <c r="K84" s="252"/>
    </row>
    <row r="85" spans="1:11">
      <c r="A85" s="252"/>
      <c r="B85" s="252"/>
      <c r="C85" s="252"/>
      <c r="D85" s="252"/>
      <c r="E85" s="252"/>
      <c r="F85" s="252"/>
      <c r="G85" s="252"/>
      <c r="H85" s="252"/>
      <c r="I85" s="252"/>
      <c r="J85" s="253"/>
      <c r="K85" s="252"/>
    </row>
    <row r="86" spans="1:11">
      <c r="A86" s="252"/>
      <c r="B86" s="252"/>
      <c r="C86" s="252"/>
      <c r="D86" s="252"/>
      <c r="E86" s="252"/>
      <c r="F86" s="252"/>
      <c r="G86" s="252"/>
      <c r="H86" s="252"/>
      <c r="I86" s="252"/>
      <c r="J86" s="253"/>
      <c r="K86" s="252"/>
    </row>
    <row r="87" spans="1:11">
      <c r="A87" s="252"/>
      <c r="B87" s="252"/>
      <c r="C87" s="252"/>
      <c r="D87" s="252"/>
      <c r="E87" s="252"/>
      <c r="F87" s="252"/>
      <c r="G87" s="252"/>
      <c r="H87" s="252"/>
      <c r="I87" s="252"/>
      <c r="J87" s="253"/>
      <c r="K87" s="252"/>
    </row>
    <row r="88" spans="1:11">
      <c r="A88" s="252"/>
      <c r="B88" s="252"/>
      <c r="C88" s="252"/>
      <c r="D88" s="252"/>
      <c r="E88" s="252"/>
      <c r="F88" s="252"/>
      <c r="G88" s="252"/>
      <c r="H88" s="252"/>
      <c r="I88" s="252"/>
      <c r="J88" s="253"/>
      <c r="K88" s="252"/>
    </row>
    <row r="89" spans="1:11">
      <c r="A89" s="252"/>
      <c r="B89" s="252"/>
      <c r="C89" s="252"/>
      <c r="D89" s="252"/>
      <c r="E89" s="252"/>
      <c r="F89" s="252"/>
      <c r="G89" s="252"/>
      <c r="H89" s="252"/>
      <c r="I89" s="252"/>
      <c r="J89" s="253"/>
      <c r="K89" s="252"/>
    </row>
    <row r="90" spans="1:11">
      <c r="A90" s="252"/>
      <c r="B90" s="252"/>
      <c r="C90" s="252"/>
      <c r="D90" s="252"/>
      <c r="E90" s="252"/>
      <c r="F90" s="252"/>
      <c r="G90" s="252"/>
      <c r="H90" s="252"/>
      <c r="I90" s="252"/>
      <c r="J90" s="253"/>
      <c r="K90" s="252"/>
    </row>
    <row r="91" spans="1:11">
      <c r="A91" s="252"/>
      <c r="B91" s="252"/>
      <c r="C91" s="252"/>
      <c r="D91" s="252"/>
      <c r="E91" s="252"/>
      <c r="F91" s="252"/>
      <c r="G91" s="252"/>
      <c r="H91" s="252"/>
      <c r="I91" s="252"/>
      <c r="J91" s="253"/>
      <c r="K91" s="252"/>
    </row>
    <row r="92" spans="1:11">
      <c r="A92" s="252"/>
      <c r="B92" s="252"/>
      <c r="C92" s="252"/>
      <c r="D92" s="252"/>
      <c r="E92" s="252"/>
      <c r="F92" s="252"/>
      <c r="G92" s="252"/>
      <c r="H92" s="252"/>
      <c r="I92" s="252"/>
      <c r="J92" s="253"/>
      <c r="K92" s="252"/>
    </row>
    <row r="93" spans="1:11">
      <c r="A93" s="252"/>
      <c r="B93" s="252"/>
      <c r="C93" s="252"/>
      <c r="D93" s="252"/>
      <c r="E93" s="252"/>
      <c r="F93" s="252"/>
      <c r="G93" s="252"/>
      <c r="H93" s="252"/>
      <c r="I93" s="252"/>
      <c r="J93" s="253"/>
      <c r="K93" s="252"/>
    </row>
    <row r="94" spans="1:11">
      <c r="A94" s="252"/>
      <c r="B94" s="252"/>
      <c r="C94" s="252"/>
      <c r="D94" s="252"/>
      <c r="E94" s="252"/>
      <c r="F94" s="252"/>
      <c r="G94" s="252"/>
      <c r="H94" s="252"/>
      <c r="I94" s="252"/>
      <c r="J94" s="253"/>
      <c r="K94" s="252"/>
    </row>
    <row r="95" spans="1:11">
      <c r="A95" s="252"/>
      <c r="B95" s="252"/>
      <c r="C95" s="252"/>
      <c r="D95" s="252"/>
      <c r="E95" s="252"/>
      <c r="F95" s="252"/>
      <c r="G95" s="252"/>
      <c r="H95" s="252"/>
      <c r="I95" s="252"/>
      <c r="J95" s="253"/>
      <c r="K95" s="252"/>
    </row>
    <row r="96" spans="1:11">
      <c r="A96" s="252"/>
      <c r="B96" s="252"/>
      <c r="C96" s="252"/>
      <c r="D96" s="252"/>
      <c r="E96" s="252"/>
      <c r="F96" s="252"/>
      <c r="G96" s="252"/>
      <c r="H96" s="252"/>
      <c r="I96" s="252"/>
      <c r="J96" s="253"/>
      <c r="K96" s="252"/>
    </row>
    <row r="97" spans="1:11">
      <c r="A97" s="252"/>
      <c r="B97" s="252"/>
      <c r="C97" s="252"/>
      <c r="D97" s="252"/>
      <c r="E97" s="252"/>
      <c r="F97" s="252"/>
      <c r="G97" s="252"/>
      <c r="H97" s="252"/>
      <c r="I97" s="252"/>
      <c r="J97" s="253"/>
      <c r="K97" s="252"/>
    </row>
    <row r="98" spans="1:11">
      <c r="A98" s="252"/>
      <c r="B98" s="252"/>
      <c r="C98" s="252"/>
      <c r="D98" s="252"/>
      <c r="E98" s="252"/>
      <c r="F98" s="252"/>
      <c r="G98" s="252"/>
      <c r="H98" s="252"/>
      <c r="I98" s="252"/>
      <c r="J98" s="253"/>
      <c r="K98" s="252"/>
    </row>
    <row r="99" spans="1:11">
      <c r="A99" s="252"/>
      <c r="B99" s="252"/>
      <c r="C99" s="252"/>
      <c r="D99" s="252"/>
      <c r="E99" s="252"/>
      <c r="F99" s="252"/>
      <c r="G99" s="252"/>
      <c r="H99" s="252"/>
      <c r="I99" s="252"/>
      <c r="J99" s="253"/>
      <c r="K99" s="252"/>
    </row>
    <row r="100" spans="1:11">
      <c r="A100" s="252"/>
      <c r="B100" s="252"/>
      <c r="C100" s="252"/>
      <c r="D100" s="252"/>
      <c r="E100" s="252"/>
      <c r="F100" s="252"/>
      <c r="G100" s="252"/>
      <c r="H100" s="252"/>
      <c r="I100" s="252"/>
      <c r="J100" s="253"/>
      <c r="K100" s="252"/>
    </row>
    <row r="101" spans="1:11">
      <c r="A101" s="252"/>
      <c r="B101" s="252"/>
      <c r="C101" s="252"/>
      <c r="D101" s="252"/>
      <c r="E101" s="252"/>
      <c r="F101" s="252"/>
      <c r="G101" s="252"/>
      <c r="H101" s="252"/>
      <c r="I101" s="252"/>
      <c r="J101" s="253"/>
      <c r="K101" s="252"/>
    </row>
    <row r="102" spans="1:11">
      <c r="A102" s="252"/>
      <c r="B102" s="252"/>
      <c r="C102" s="252"/>
      <c r="D102" s="252"/>
      <c r="E102" s="252"/>
      <c r="F102" s="252"/>
      <c r="G102" s="252"/>
      <c r="H102" s="252"/>
      <c r="I102" s="252"/>
      <c r="J102" s="253"/>
      <c r="K102" s="252"/>
    </row>
    <row r="103" spans="1:11">
      <c r="A103" s="252"/>
      <c r="B103" s="252"/>
      <c r="C103" s="252"/>
      <c r="D103" s="252"/>
      <c r="E103" s="252"/>
      <c r="F103" s="252"/>
      <c r="G103" s="252"/>
      <c r="H103" s="252"/>
      <c r="I103" s="252"/>
      <c r="J103" s="253"/>
      <c r="K103" s="252"/>
    </row>
    <row r="104" spans="1:11">
      <c r="A104" s="252"/>
      <c r="B104" s="252"/>
      <c r="C104" s="252"/>
      <c r="D104" s="252"/>
      <c r="E104" s="252"/>
      <c r="F104" s="252"/>
      <c r="G104" s="252"/>
      <c r="H104" s="252"/>
      <c r="I104" s="252"/>
      <c r="J104" s="253"/>
      <c r="K104" s="252"/>
    </row>
    <row r="105" spans="1:11">
      <c r="A105" s="252"/>
      <c r="B105" s="252"/>
      <c r="C105" s="252"/>
      <c r="D105" s="252"/>
      <c r="E105" s="252"/>
      <c r="F105" s="252"/>
      <c r="G105" s="252"/>
      <c r="H105" s="252"/>
      <c r="I105" s="252"/>
      <c r="J105" s="253"/>
      <c r="K105" s="252"/>
    </row>
    <row r="106" spans="1:11">
      <c r="A106" s="252"/>
      <c r="B106" s="252"/>
      <c r="C106" s="252"/>
      <c r="D106" s="252"/>
      <c r="E106" s="252"/>
      <c r="F106" s="252"/>
      <c r="G106" s="252"/>
      <c r="H106" s="252"/>
      <c r="I106" s="252"/>
      <c r="J106" s="253"/>
      <c r="K106" s="252"/>
    </row>
    <row r="107" spans="1:11">
      <c r="A107" s="252"/>
      <c r="B107" s="252"/>
      <c r="C107" s="252"/>
      <c r="D107" s="252"/>
      <c r="E107" s="252"/>
      <c r="F107" s="252"/>
      <c r="G107" s="252"/>
      <c r="H107" s="252"/>
      <c r="I107" s="252"/>
      <c r="J107" s="253"/>
      <c r="K107" s="252"/>
    </row>
    <row r="108" spans="1:11">
      <c r="A108" s="252"/>
      <c r="B108" s="252"/>
      <c r="C108" s="252"/>
      <c r="D108" s="252"/>
      <c r="E108" s="252"/>
      <c r="F108" s="252"/>
      <c r="G108" s="252"/>
      <c r="H108" s="252"/>
      <c r="I108" s="252"/>
      <c r="J108" s="253"/>
      <c r="K108" s="252"/>
    </row>
    <row r="109" spans="1:11">
      <c r="A109" s="252"/>
      <c r="B109" s="252"/>
      <c r="C109" s="252"/>
      <c r="D109" s="252"/>
      <c r="E109" s="252"/>
      <c r="F109" s="252"/>
      <c r="G109" s="252"/>
      <c r="H109" s="252"/>
      <c r="I109" s="252"/>
      <c r="J109" s="253"/>
      <c r="K109" s="252"/>
    </row>
    <row r="110" spans="1:11">
      <c r="A110" s="252"/>
      <c r="B110" s="252"/>
      <c r="C110" s="252"/>
      <c r="D110" s="252"/>
      <c r="E110" s="252"/>
      <c r="F110" s="252"/>
      <c r="G110" s="252"/>
      <c r="H110" s="252"/>
      <c r="I110" s="252"/>
      <c r="J110" s="253"/>
      <c r="K110" s="252"/>
    </row>
    <row r="111" spans="1:11">
      <c r="A111" s="252"/>
      <c r="B111" s="252"/>
      <c r="C111" s="252"/>
      <c r="D111" s="252"/>
      <c r="E111" s="252"/>
      <c r="F111" s="252"/>
      <c r="G111" s="252"/>
      <c r="H111" s="252"/>
      <c r="I111" s="252"/>
      <c r="J111" s="253"/>
      <c r="K111" s="252"/>
    </row>
    <row r="112" spans="1:11">
      <c r="A112" s="252"/>
      <c r="B112" s="252"/>
      <c r="C112" s="252"/>
      <c r="D112" s="252"/>
      <c r="E112" s="252"/>
      <c r="F112" s="252"/>
      <c r="G112" s="252"/>
      <c r="H112" s="252"/>
      <c r="I112" s="252"/>
      <c r="J112" s="253"/>
      <c r="K112" s="252"/>
    </row>
    <row r="113" spans="1:11">
      <c r="A113" s="252"/>
      <c r="B113" s="252"/>
      <c r="C113" s="252"/>
      <c r="D113" s="252"/>
      <c r="E113" s="252"/>
      <c r="F113" s="252"/>
      <c r="G113" s="252"/>
      <c r="H113" s="252"/>
      <c r="I113" s="252"/>
      <c r="J113" s="253"/>
      <c r="K113" s="252"/>
    </row>
    <row r="114" spans="1:11">
      <c r="A114" s="252"/>
      <c r="B114" s="252"/>
      <c r="C114" s="252"/>
      <c r="D114" s="252"/>
      <c r="E114" s="252"/>
      <c r="F114" s="252"/>
      <c r="G114" s="252"/>
      <c r="H114" s="252"/>
      <c r="I114" s="252"/>
      <c r="J114" s="253"/>
      <c r="K114" s="252"/>
    </row>
    <row r="115" spans="1:11">
      <c r="A115" s="252"/>
      <c r="B115" s="252"/>
      <c r="C115" s="252"/>
      <c r="D115" s="252"/>
      <c r="E115" s="252"/>
      <c r="F115" s="252"/>
      <c r="G115" s="252"/>
      <c r="H115" s="252"/>
      <c r="I115" s="252"/>
      <c r="J115" s="253"/>
      <c r="K115" s="252"/>
    </row>
    <row r="116" spans="1:11">
      <c r="A116" s="252"/>
      <c r="B116" s="252"/>
      <c r="C116" s="252"/>
      <c r="D116" s="252"/>
      <c r="E116" s="252"/>
      <c r="F116" s="252"/>
      <c r="G116" s="252"/>
      <c r="H116" s="252"/>
      <c r="I116" s="252"/>
      <c r="J116" s="253"/>
      <c r="K116" s="252"/>
    </row>
    <row r="117" spans="1:11">
      <c r="A117" s="252"/>
      <c r="B117" s="252"/>
      <c r="C117" s="252"/>
      <c r="D117" s="252"/>
      <c r="E117" s="252"/>
      <c r="F117" s="252"/>
      <c r="G117" s="252"/>
      <c r="H117" s="252"/>
      <c r="I117" s="252"/>
      <c r="J117" s="253"/>
      <c r="K117" s="252"/>
    </row>
    <row r="118" spans="1:11">
      <c r="A118" s="252"/>
      <c r="B118" s="252"/>
      <c r="C118" s="252"/>
      <c r="D118" s="252"/>
      <c r="E118" s="252"/>
      <c r="F118" s="252"/>
      <c r="G118" s="252"/>
      <c r="H118" s="252"/>
      <c r="I118" s="252"/>
      <c r="J118" s="253"/>
      <c r="K118" s="252"/>
    </row>
    <row r="119" spans="1:11">
      <c r="A119" s="252"/>
      <c r="B119" s="252"/>
      <c r="C119" s="252"/>
      <c r="D119" s="252"/>
      <c r="E119" s="252"/>
      <c r="F119" s="252"/>
      <c r="G119" s="252"/>
      <c r="H119" s="252"/>
      <c r="I119" s="252"/>
      <c r="J119" s="253"/>
      <c r="K119" s="252"/>
    </row>
    <row r="120" spans="1:11">
      <c r="A120" s="252"/>
      <c r="B120" s="252"/>
      <c r="C120" s="252"/>
      <c r="D120" s="252"/>
      <c r="E120" s="252"/>
      <c r="F120" s="252"/>
      <c r="G120" s="252"/>
      <c r="H120" s="252"/>
      <c r="I120" s="252"/>
      <c r="J120" s="253"/>
      <c r="K120" s="252"/>
    </row>
    <row r="121" spans="1:11">
      <c r="A121" s="252"/>
      <c r="B121" s="252"/>
      <c r="C121" s="252"/>
      <c r="D121" s="252"/>
      <c r="E121" s="252"/>
      <c r="F121" s="252"/>
      <c r="G121" s="252"/>
      <c r="H121" s="252"/>
      <c r="I121" s="252"/>
      <c r="J121" s="253"/>
      <c r="K121" s="252"/>
    </row>
    <row r="122" spans="1:11">
      <c r="A122" s="252"/>
      <c r="B122" s="252"/>
      <c r="C122" s="252"/>
      <c r="D122" s="252"/>
      <c r="E122" s="252"/>
      <c r="F122" s="252"/>
      <c r="G122" s="252"/>
      <c r="H122" s="252"/>
      <c r="I122" s="252"/>
      <c r="J122" s="253"/>
      <c r="K122" s="252"/>
    </row>
    <row r="123" spans="1:11">
      <c r="A123" s="252"/>
      <c r="B123" s="252"/>
      <c r="C123" s="252"/>
      <c r="D123" s="252"/>
      <c r="E123" s="252"/>
      <c r="F123" s="252"/>
      <c r="G123" s="252"/>
      <c r="H123" s="252"/>
      <c r="I123" s="252"/>
      <c r="J123" s="253"/>
      <c r="K123" s="252"/>
    </row>
    <row r="124" spans="1:11">
      <c r="A124" s="252"/>
      <c r="B124" s="252"/>
      <c r="C124" s="252"/>
      <c r="D124" s="252"/>
      <c r="E124" s="252"/>
      <c r="F124" s="252"/>
      <c r="G124" s="252"/>
      <c r="H124" s="252"/>
      <c r="I124" s="252"/>
      <c r="J124" s="253"/>
      <c r="K124" s="252"/>
    </row>
    <row r="125" spans="1:11">
      <c r="A125" s="252"/>
      <c r="B125" s="252"/>
      <c r="C125" s="252"/>
      <c r="D125" s="252"/>
      <c r="E125" s="252"/>
      <c r="F125" s="252"/>
      <c r="G125" s="252"/>
      <c r="H125" s="252"/>
      <c r="I125" s="252"/>
      <c r="J125" s="253"/>
      <c r="K125" s="252"/>
    </row>
    <row r="126" spans="1:11">
      <c r="A126" s="252"/>
      <c r="B126" s="252"/>
      <c r="C126" s="252"/>
      <c r="D126" s="252"/>
      <c r="E126" s="252"/>
      <c r="F126" s="252"/>
      <c r="G126" s="252"/>
      <c r="H126" s="252"/>
      <c r="I126" s="252"/>
      <c r="J126" s="253"/>
      <c r="K126" s="252"/>
    </row>
    <row r="127" spans="1:11">
      <c r="A127" s="252"/>
      <c r="B127" s="252"/>
      <c r="C127" s="252"/>
      <c r="D127" s="252"/>
      <c r="E127" s="252"/>
      <c r="F127" s="252"/>
      <c r="G127" s="252"/>
      <c r="H127" s="252"/>
      <c r="I127" s="252"/>
      <c r="J127" s="253"/>
      <c r="K127" s="252"/>
    </row>
    <row r="128" spans="1:11">
      <c r="A128" s="252"/>
      <c r="B128" s="252"/>
      <c r="C128" s="252"/>
      <c r="D128" s="252"/>
      <c r="E128" s="252"/>
      <c r="F128" s="252"/>
      <c r="G128" s="252"/>
      <c r="H128" s="252"/>
      <c r="I128" s="252"/>
      <c r="J128" s="253"/>
      <c r="K128" s="252"/>
    </row>
    <row r="129" spans="1:11">
      <c r="A129" s="252"/>
      <c r="B129" s="252"/>
      <c r="C129" s="252"/>
      <c r="D129" s="252"/>
      <c r="E129" s="252"/>
      <c r="F129" s="252"/>
      <c r="G129" s="252"/>
      <c r="H129" s="252"/>
      <c r="I129" s="252"/>
      <c r="J129" s="253"/>
      <c r="K129" s="252"/>
    </row>
    <row r="130" spans="1:11">
      <c r="A130" s="252"/>
      <c r="B130" s="252"/>
      <c r="C130" s="252"/>
      <c r="D130" s="252"/>
      <c r="E130" s="252"/>
      <c r="F130" s="252"/>
      <c r="G130" s="252"/>
      <c r="H130" s="252"/>
      <c r="I130" s="252"/>
      <c r="J130" s="253"/>
      <c r="K130" s="252"/>
    </row>
    <row r="131" spans="1:11">
      <c r="A131" s="252"/>
      <c r="B131" s="252"/>
      <c r="C131" s="252"/>
      <c r="D131" s="252"/>
      <c r="E131" s="252"/>
      <c r="F131" s="252"/>
      <c r="G131" s="252"/>
      <c r="H131" s="252"/>
      <c r="I131" s="252"/>
      <c r="J131" s="253"/>
      <c r="K131" s="252"/>
    </row>
    <row r="132" spans="1:11">
      <c r="A132" s="252"/>
      <c r="B132" s="252"/>
      <c r="C132" s="252"/>
      <c r="D132" s="252"/>
      <c r="E132" s="252"/>
      <c r="F132" s="252"/>
      <c r="G132" s="252"/>
      <c r="H132" s="252"/>
      <c r="I132" s="252"/>
      <c r="J132" s="253"/>
      <c r="K132" s="252"/>
    </row>
    <row r="133" spans="1:11">
      <c r="A133" s="252"/>
      <c r="B133" s="252"/>
      <c r="C133" s="252"/>
      <c r="D133" s="252"/>
      <c r="E133" s="252"/>
      <c r="F133" s="252"/>
      <c r="G133" s="252"/>
      <c r="H133" s="252"/>
      <c r="I133" s="252"/>
      <c r="J133" s="253"/>
      <c r="K133" s="252"/>
    </row>
    <row r="134" spans="1:11">
      <c r="A134" s="252"/>
      <c r="B134" s="252"/>
      <c r="C134" s="252"/>
      <c r="D134" s="252"/>
      <c r="E134" s="252"/>
      <c r="F134" s="252"/>
      <c r="G134" s="252"/>
      <c r="H134" s="252"/>
      <c r="I134" s="252"/>
      <c r="J134" s="253"/>
      <c r="K134" s="252"/>
    </row>
    <row r="135" spans="1:11">
      <c r="A135" s="252"/>
      <c r="B135" s="252"/>
      <c r="C135" s="252"/>
      <c r="D135" s="252"/>
      <c r="E135" s="252"/>
      <c r="F135" s="252"/>
      <c r="G135" s="252"/>
      <c r="H135" s="252"/>
      <c r="I135" s="252"/>
      <c r="J135" s="253"/>
      <c r="K135" s="252"/>
    </row>
    <row r="136" spans="1:11">
      <c r="A136" s="252"/>
      <c r="B136" s="252"/>
      <c r="C136" s="252"/>
      <c r="D136" s="252"/>
      <c r="E136" s="252"/>
      <c r="F136" s="252"/>
      <c r="G136" s="252"/>
      <c r="H136" s="252"/>
      <c r="I136" s="252"/>
      <c r="J136" s="253"/>
      <c r="K136" s="252"/>
    </row>
  </sheetData>
  <mergeCells count="3">
    <mergeCell ref="A2:A5"/>
    <mergeCell ref="A17:D17"/>
    <mergeCell ref="C2:F4"/>
  </mergeCells>
  <phoneticPr fontId="4"/>
  <conditionalFormatting sqref="D7">
    <cfRule type="expression" dxfId="188" priority="10">
      <formula>LEN(D7)&gt;0</formula>
    </cfRule>
  </conditionalFormatting>
  <conditionalFormatting sqref="E14:F16">
    <cfRule type="expression" dxfId="187" priority="1">
      <formula>LEN(E14)&gt;0</formula>
    </cfRule>
  </conditionalFormatting>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AA44"/>
  <sheetViews>
    <sheetView showZeros="0" zoomScaleNormal="100" workbookViewId="0">
      <selection activeCell="B14" sqref="B14"/>
    </sheetView>
  </sheetViews>
  <sheetFormatPr defaultColWidth="9" defaultRowHeight="15"/>
  <cols>
    <col min="1" max="1" width="21.875" style="2" customWidth="1"/>
    <col min="2" max="3" width="18.75" style="2" customWidth="1"/>
    <col min="4" max="4" width="1.125" style="2" customWidth="1"/>
    <col min="5" max="6" width="18.75" style="2" customWidth="1"/>
    <col min="7" max="7" width="1.125" style="2" customWidth="1"/>
    <col min="8" max="8" width="18.75" style="2" customWidth="1"/>
    <col min="9" max="9" width="18.75" style="255" customWidth="1"/>
    <col min="10" max="11" width="1.25" style="255" customWidth="1"/>
    <col min="12" max="12" width="29.5" style="255" customWidth="1"/>
    <col min="13" max="13" width="1.25" style="255" customWidth="1"/>
    <col min="14" max="14" width="3.625" style="369" customWidth="1"/>
    <col min="15" max="15" width="9" style="255" customWidth="1"/>
    <col min="16" max="16" width="9" style="369"/>
    <col min="17" max="17" width="14.375" style="704" customWidth="1"/>
    <col min="18" max="18" width="9" style="736"/>
    <col min="19" max="20" width="9" style="255"/>
    <col min="21" max="21" width="9" style="3"/>
    <col min="22" max="22" width="34.375" style="2" customWidth="1"/>
    <col min="23" max="16384" width="9" style="2"/>
  </cols>
  <sheetData>
    <row r="1" spans="1:27" ht="12.75" customHeight="1" thickBot="1">
      <c r="A1" s="251" t="s">
        <v>258</v>
      </c>
      <c r="B1" s="252"/>
      <c r="C1" s="252"/>
      <c r="D1" s="252"/>
      <c r="E1" s="252"/>
      <c r="F1" s="252"/>
      <c r="G1" s="252"/>
      <c r="H1" s="252"/>
      <c r="I1" s="253"/>
      <c r="J1" s="253"/>
      <c r="K1" s="253"/>
      <c r="L1" s="253"/>
      <c r="M1" s="253"/>
      <c r="N1" s="329"/>
      <c r="O1" s="253"/>
      <c r="P1" s="702"/>
      <c r="Q1" s="329"/>
      <c r="R1" s="735"/>
      <c r="S1" s="253"/>
      <c r="T1" s="253"/>
      <c r="U1" s="5"/>
      <c r="V1" s="252"/>
    </row>
    <row r="2" spans="1:27" ht="9" customHeight="1" thickTop="1">
      <c r="A2" s="824" t="s">
        <v>459</v>
      </c>
      <c r="B2" s="803" t="str">
        <f>(初期設定!D5)</f>
        <v>第73回NHK杯全国高校放送コンテスト　宮崎県予選</v>
      </c>
      <c r="C2" s="804"/>
      <c r="D2" s="804"/>
      <c r="E2" s="804"/>
      <c r="F2" s="804"/>
      <c r="G2" s="805"/>
      <c r="H2" s="820" t="s">
        <v>228</v>
      </c>
      <c r="I2" s="820" t="s">
        <v>245</v>
      </c>
      <c r="J2" s="252"/>
      <c r="K2" s="252"/>
      <c r="L2" s="252"/>
      <c r="M2" s="252"/>
      <c r="N2" s="329"/>
      <c r="O2" s="253"/>
      <c r="P2" s="702"/>
      <c r="Q2" s="329"/>
      <c r="R2" s="735"/>
      <c r="S2" s="253"/>
      <c r="T2" s="253"/>
      <c r="U2" s="5"/>
      <c r="V2" s="275"/>
      <c r="W2" s="254"/>
      <c r="X2" s="256"/>
      <c r="AA2" s="255"/>
    </row>
    <row r="3" spans="1:27" ht="42" customHeight="1" thickBot="1">
      <c r="A3" s="824"/>
      <c r="B3" s="806"/>
      <c r="C3" s="807"/>
      <c r="D3" s="807"/>
      <c r="E3" s="807"/>
      <c r="F3" s="807"/>
      <c r="G3" s="808"/>
      <c r="H3" s="821"/>
      <c r="I3" s="821"/>
      <c r="J3" s="252"/>
      <c r="K3" s="252"/>
      <c r="L3" s="252"/>
      <c r="M3" s="252"/>
      <c r="N3" s="329"/>
      <c r="O3" s="253"/>
      <c r="P3" s="702"/>
      <c r="Q3" s="329"/>
      <c r="R3" s="735"/>
      <c r="S3" s="253"/>
      <c r="T3" s="253"/>
      <c r="U3" s="5"/>
      <c r="V3" s="275"/>
      <c r="W3" s="254"/>
      <c r="X3" s="256"/>
      <c r="AA3" s="255"/>
    </row>
    <row r="4" spans="1:27" ht="42" customHeight="1" thickTop="1" thickBot="1">
      <c r="A4" s="824"/>
      <c r="B4" s="809"/>
      <c r="C4" s="810"/>
      <c r="D4" s="810"/>
      <c r="E4" s="810"/>
      <c r="F4" s="810"/>
      <c r="G4" s="811"/>
      <c r="H4" s="330">
        <f>(Ⅰ!C9)</f>
        <v>0</v>
      </c>
      <c r="I4" s="734" t="str">
        <f>(Ⅱ!J15)</f>
        <v/>
      </c>
      <c r="J4" s="252"/>
      <c r="K4" s="252"/>
      <c r="L4" s="252"/>
      <c r="M4" s="252"/>
      <c r="N4" s="329"/>
      <c r="O4" s="253"/>
      <c r="P4" s="329" t="s">
        <v>1099</v>
      </c>
      <c r="Q4" s="702" t="s">
        <v>1174</v>
      </c>
      <c r="R4" s="735"/>
      <c r="S4" s="253"/>
      <c r="T4" s="253"/>
      <c r="U4" s="5"/>
      <c r="V4" s="275"/>
      <c r="W4" s="254"/>
      <c r="X4" s="256"/>
      <c r="AA4" s="255"/>
    </row>
    <row r="5" spans="1:27" ht="13.5" customHeight="1" thickTop="1" thickBot="1">
      <c r="A5" s="252"/>
      <c r="B5" s="253"/>
      <c r="C5" s="253"/>
      <c r="D5" s="253"/>
      <c r="E5" s="253"/>
      <c r="F5" s="253"/>
      <c r="G5" s="253"/>
      <c r="H5" s="253"/>
      <c r="I5" s="253"/>
      <c r="J5" s="253"/>
      <c r="K5" s="253"/>
      <c r="L5" s="253"/>
      <c r="M5" s="253"/>
      <c r="N5" s="329"/>
      <c r="O5" s="253"/>
      <c r="P5" s="329"/>
      <c r="Q5" s="702" t="s">
        <v>1098</v>
      </c>
      <c r="R5" s="735"/>
      <c r="S5" s="253"/>
      <c r="T5" s="253"/>
      <c r="U5" s="253"/>
      <c r="V5" s="253"/>
      <c r="W5" s="255"/>
      <c r="X5" s="255"/>
      <c r="Y5" s="255"/>
    </row>
    <row r="6" spans="1:27" ht="24" customHeight="1" thickBot="1">
      <c r="A6" s="252"/>
      <c r="B6" s="746" t="s">
        <v>259</v>
      </c>
      <c r="C6" s="747"/>
      <c r="D6" s="747"/>
      <c r="E6" s="747"/>
      <c r="F6" s="747"/>
      <c r="G6" s="747"/>
      <c r="H6" s="747"/>
      <c r="I6" s="748"/>
      <c r="J6" s="253"/>
      <c r="K6" s="253"/>
      <c r="L6" s="253"/>
      <c r="M6" s="253"/>
      <c r="N6" s="329"/>
      <c r="O6" s="253"/>
      <c r="P6" s="329"/>
      <c r="Q6" s="702" t="s">
        <v>1097</v>
      </c>
      <c r="R6" s="735"/>
      <c r="S6" s="253"/>
      <c r="T6" s="253"/>
      <c r="U6" s="253"/>
      <c r="V6" s="253"/>
      <c r="W6" s="255"/>
      <c r="X6" s="255"/>
      <c r="Y6" s="255"/>
    </row>
    <row r="7" spans="1:27" ht="7.5" customHeight="1" thickBot="1">
      <c r="A7" s="252"/>
      <c r="B7" s="253"/>
      <c r="C7" s="253"/>
      <c r="D7" s="253"/>
      <c r="E7" s="253"/>
      <c r="F7" s="253"/>
      <c r="G7" s="253"/>
      <c r="H7" s="253"/>
      <c r="I7" s="253"/>
      <c r="J7" s="253"/>
      <c r="K7" s="253"/>
      <c r="L7" s="253"/>
      <c r="M7" s="253"/>
      <c r="N7" s="329"/>
      <c r="O7" s="253"/>
      <c r="P7" s="329"/>
      <c r="Q7" s="702"/>
      <c r="R7" s="735"/>
      <c r="S7" s="253"/>
      <c r="T7" s="253"/>
      <c r="U7" s="253"/>
      <c r="V7" s="253"/>
      <c r="W7" s="255"/>
      <c r="X7" s="255"/>
      <c r="Y7" s="255"/>
    </row>
    <row r="8" spans="1:27" ht="26.25" customHeight="1">
      <c r="A8" s="252"/>
      <c r="B8" s="331" t="s">
        <v>260</v>
      </c>
      <c r="C8" s="822"/>
      <c r="D8" s="323"/>
      <c r="E8" s="332" t="s">
        <v>261</v>
      </c>
      <c r="F8" s="822"/>
      <c r="G8" s="323"/>
      <c r="H8" s="332" t="s">
        <v>262</v>
      </c>
      <c r="I8" s="822"/>
      <c r="J8" s="253"/>
      <c r="K8" s="253"/>
      <c r="L8" s="253"/>
      <c r="M8" s="253"/>
      <c r="N8" s="329"/>
      <c r="O8" s="253"/>
      <c r="P8" s="329" t="s">
        <v>927</v>
      </c>
      <c r="Q8" s="702" t="s">
        <v>1174</v>
      </c>
      <c r="R8" s="735"/>
      <c r="S8" s="253"/>
      <c r="T8" s="253"/>
      <c r="U8" s="253"/>
      <c r="V8" s="253"/>
      <c r="W8" s="255"/>
      <c r="X8" s="255"/>
      <c r="Y8" s="255"/>
    </row>
    <row r="9" spans="1:27" ht="17.25" customHeight="1" thickBot="1">
      <c r="A9" s="334"/>
      <c r="B9" s="335" t="s">
        <v>264</v>
      </c>
      <c r="C9" s="823"/>
      <c r="D9" s="323"/>
      <c r="E9" s="335" t="s">
        <v>264</v>
      </c>
      <c r="F9" s="823"/>
      <c r="G9" s="323"/>
      <c r="H9" s="335" t="s">
        <v>264</v>
      </c>
      <c r="I9" s="823"/>
      <c r="J9" s="338"/>
      <c r="K9" s="338"/>
      <c r="L9" s="253"/>
      <c r="M9" s="338"/>
      <c r="N9" s="329"/>
      <c r="O9" s="253"/>
      <c r="P9" s="329"/>
      <c r="Q9" s="703" t="s">
        <v>1191</v>
      </c>
      <c r="R9" s="735"/>
      <c r="S9" s="253"/>
      <c r="T9" s="253"/>
      <c r="U9" s="253"/>
      <c r="V9" s="253"/>
      <c r="W9" s="255"/>
      <c r="X9" s="255"/>
      <c r="Y9" s="255"/>
    </row>
    <row r="10" spans="1:27" ht="21.75" customHeight="1" thickBot="1">
      <c r="A10" s="409" t="s">
        <v>458</v>
      </c>
      <c r="B10" s="339" t="str">
        <f>(Ⅲ１!E14)</f>
        <v/>
      </c>
      <c r="C10" s="340"/>
      <c r="D10" s="623"/>
      <c r="E10" s="339" t="str">
        <f>(Ⅲ１!E15)</f>
        <v/>
      </c>
      <c r="F10" s="340"/>
      <c r="G10" s="623"/>
      <c r="H10" s="339" t="str">
        <f>(Ⅲ１!E16)</f>
        <v/>
      </c>
      <c r="I10" s="340"/>
      <c r="J10" s="341"/>
      <c r="K10" s="817" t="str">
        <f>IF(AND(L15="",L18="",L21=""),"OK！","次に進む前に確認が必要です！")</f>
        <v>次に進む前に確認が必要です！</v>
      </c>
      <c r="L10" s="818"/>
      <c r="M10" s="819"/>
      <c r="N10" s="329"/>
      <c r="O10" s="253"/>
      <c r="P10" s="329"/>
      <c r="Q10" s="702" t="s">
        <v>1190</v>
      </c>
      <c r="R10" s="735"/>
      <c r="S10" s="253"/>
      <c r="T10" s="253"/>
      <c r="U10" s="253"/>
      <c r="V10" s="253"/>
      <c r="W10" s="255"/>
      <c r="X10" s="255"/>
      <c r="Y10" s="255"/>
    </row>
    <row r="11" spans="1:27" ht="10.9" customHeight="1" thickBot="1">
      <c r="A11" s="342"/>
      <c r="B11" s="343"/>
      <c r="C11" s="344"/>
      <c r="D11" s="323"/>
      <c r="E11" s="343"/>
      <c r="F11" s="344"/>
      <c r="G11" s="323"/>
      <c r="H11" s="343"/>
      <c r="I11" s="344"/>
      <c r="J11" s="323"/>
      <c r="K11" s="345"/>
      <c r="L11" s="355"/>
      <c r="M11" s="346"/>
      <c r="N11" s="329"/>
      <c r="O11" s="253"/>
      <c r="P11" s="329"/>
      <c r="Q11" s="702"/>
      <c r="R11" s="735"/>
      <c r="S11" s="253"/>
      <c r="T11" s="253"/>
      <c r="U11" s="253"/>
      <c r="V11" s="253"/>
      <c r="W11" s="255"/>
      <c r="X11" s="255"/>
      <c r="Y11" s="255"/>
    </row>
    <row r="12" spans="1:27" ht="25.15" customHeight="1">
      <c r="A12" s="347" t="str">
        <f>(初期設定!D29)</f>
        <v>番組部門審査担当</v>
      </c>
      <c r="B12" s="696" t="s">
        <v>1174</v>
      </c>
      <c r="C12" s="812" t="s">
        <v>1178</v>
      </c>
      <c r="D12" s="340"/>
      <c r="E12" s="696"/>
      <c r="F12" s="812" t="str">
        <f>C12</f>
        <v>◆専門部より大会３日間の派遣依頼文書を発行します。
【顧問総会での確認事項】
・放送部の全顧問は、放送専門部が行う大会などの運営に協力
・担当校の正顧問・副顧問などすべての放送部顧問は原則として前日準備・１日目・２日目の３日間、大会運営に協力</v>
      </c>
      <c r="G12" s="340"/>
      <c r="H12" s="696"/>
      <c r="I12" s="812" t="str">
        <f>C12</f>
        <v>◆専門部より大会３日間の派遣依頼文書を発行します。
【顧問総会での確認事項】
・放送部の全顧問は、放送専門部が行う大会などの運営に協力
・担当校の正顧問・副顧問などすべての放送部顧問は原則として前日準備・１日目・２日目の３日間、大会運営に協力</v>
      </c>
      <c r="J12" s="341"/>
      <c r="K12" s="348"/>
      <c r="L12" s="722" t="str">
        <f>IF(B10=0,"",IF(B12="入力必須(クリック後選択)","「番組部門審査担当」記載未入力あり",IF(C12="","「派遣依頼文書」未入力あり",IF(E10=0,"",IF(E12="入力必須(クリック後選択)","「番組部門審査担当」記載未入力あり",IF(E12="","「番組部門審査担当」記載未入力あり",IF(F12="","「派遣依頼文書」未入力あり",IF(H10=0,"",IF(H12="入力必須(クリック後選択)","「番組部門審査担当」記載未入力あり",IF(H12="","「番組部門審査担当」記載未入力あり",IF(I12="","「派遣依頼文書」未入力あり","")))))))))))</f>
        <v>「番組部門審査担当」記載未入力あり</v>
      </c>
      <c r="M12" s="350"/>
      <c r="N12" s="329"/>
      <c r="O12" s="253"/>
      <c r="P12" s="329" t="s">
        <v>1102</v>
      </c>
      <c r="Q12" s="702" t="s">
        <v>1173</v>
      </c>
      <c r="R12" s="735"/>
      <c r="S12" s="253"/>
      <c r="T12" s="253"/>
      <c r="U12" s="253"/>
      <c r="V12" s="253"/>
      <c r="W12" s="255"/>
      <c r="X12" s="255"/>
      <c r="Y12" s="255"/>
    </row>
    <row r="13" spans="1:27" ht="13.5" customHeight="1" thickBot="1">
      <c r="A13" s="342"/>
      <c r="B13" s="694" t="str">
        <f>IF(B10=0,"",IF(B12="","入力を選択（クリック）",IF(B12="入力を選択（クリック）","↑要確認！","")))</f>
        <v>↑要確認！</v>
      </c>
      <c r="C13" s="813"/>
      <c r="D13" s="341"/>
      <c r="E13" s="705" t="str">
        <f>IF(E10=0,"",IF(E12="","入力を選択（クリック）",IF(E12="入力を選択（クリック）","↑要確認！","")))</f>
        <v>入力を選択（クリック）</v>
      </c>
      <c r="F13" s="813"/>
      <c r="G13" s="341"/>
      <c r="H13" s="705" t="str">
        <f>IF(H10=0,"",IF(H12="","入力を選択（クリック）",IF(H12="入力を選択（クリック）","↑要確認！","")))</f>
        <v>入力を選択（クリック）</v>
      </c>
      <c r="I13" s="813"/>
      <c r="J13" s="352"/>
      <c r="K13" s="353"/>
      <c r="L13" s="355"/>
      <c r="M13" s="354"/>
      <c r="N13" s="329"/>
      <c r="O13" s="253"/>
      <c r="P13" s="329"/>
      <c r="Q13" s="702" t="s">
        <v>1192</v>
      </c>
      <c r="R13" s="735"/>
      <c r="S13" s="253"/>
      <c r="T13" s="253"/>
      <c r="U13" s="253"/>
      <c r="V13" s="253"/>
      <c r="W13" s="255"/>
      <c r="X13" s="255"/>
      <c r="Y13" s="255"/>
    </row>
    <row r="14" spans="1:27" ht="6.75" customHeight="1" thickBot="1">
      <c r="A14" s="342"/>
      <c r="B14" s="351"/>
      <c r="C14" s="813"/>
      <c r="D14" s="341"/>
      <c r="E14" s="351"/>
      <c r="F14" s="813"/>
      <c r="G14" s="341"/>
      <c r="H14" s="351"/>
      <c r="I14" s="813"/>
      <c r="J14" s="352"/>
      <c r="K14" s="353"/>
      <c r="L14" s="355"/>
      <c r="M14" s="354"/>
      <c r="N14" s="329"/>
      <c r="O14" s="253"/>
      <c r="P14" s="329"/>
      <c r="Q14" s="702" t="s">
        <v>1193</v>
      </c>
      <c r="R14" s="735"/>
      <c r="S14" s="253"/>
      <c r="T14" s="253"/>
      <c r="U14" s="253"/>
      <c r="V14" s="253"/>
      <c r="W14" s="255"/>
      <c r="X14" s="255"/>
      <c r="Y14" s="255"/>
    </row>
    <row r="15" spans="1:27" ht="22.5" customHeight="1">
      <c r="A15" s="347" t="str">
        <f>(初期設定!D30)</f>
        <v>6月10日（水）午後の準備</v>
      </c>
      <c r="B15" s="696" t="s">
        <v>1174</v>
      </c>
      <c r="C15" s="813"/>
      <c r="D15" s="341"/>
      <c r="E15" s="696"/>
      <c r="F15" s="813"/>
      <c r="G15" s="341"/>
      <c r="H15" s="696"/>
      <c r="I15" s="813"/>
      <c r="J15" s="341"/>
      <c r="K15" s="348"/>
      <c r="L15" s="349" t="str">
        <f>IF(B8=0,"",IF(B15="入力を選択（クリック）","「運営」記載未入力あり",IF(E8=0,"",IF(E15="入力を選択（クリック）","「運営」記載未入力あり",IF(E15="","「運営」記載未入力あり",IF(H7=0,"",IF(H15="入力を選択（クリック）","「運営」記載未入力あり",IF(H15="","「運営」記載未入力あり"))))))))</f>
        <v>「運営」記載未入力あり</v>
      </c>
      <c r="M15" s="350"/>
      <c r="N15" s="329"/>
      <c r="O15" s="253"/>
      <c r="P15" s="329"/>
      <c r="Q15" s="702" t="s">
        <v>1196</v>
      </c>
      <c r="R15" s="735"/>
      <c r="S15" s="253"/>
      <c r="T15" s="253"/>
      <c r="U15" s="253"/>
      <c r="V15" s="253"/>
      <c r="W15" s="255"/>
      <c r="X15" s="255"/>
      <c r="Y15" s="255"/>
    </row>
    <row r="16" spans="1:27" ht="13.5" customHeight="1" thickBot="1">
      <c r="A16" s="342"/>
      <c r="B16" s="615" t="str">
        <f>IF(B10=0,"",IF(B15="","入力を選択（クリック）",IF(B15="入力を選択（クリック）","↑要確認！","")))</f>
        <v>↑要確認！</v>
      </c>
      <c r="C16" s="813"/>
      <c r="D16" s="341"/>
      <c r="E16" s="615" t="str">
        <f>IF(E10=0,"",IF(E15="","入力を選択（クリック）",IF(E15="入力を選択（クリック）","↑要確認！","")))</f>
        <v>入力を選択（クリック）</v>
      </c>
      <c r="F16" s="813"/>
      <c r="G16" s="341"/>
      <c r="H16" s="705" t="str">
        <f>IF(H10=0,"",IF(H15="","入力を選択（クリック）",IF(H15="入力を選択（クリック）","↑要確認！","")))</f>
        <v>入力を選択（クリック）</v>
      </c>
      <c r="I16" s="813"/>
      <c r="J16" s="352"/>
      <c r="K16" s="353"/>
      <c r="L16" s="349"/>
      <c r="M16" s="354"/>
      <c r="N16" s="329"/>
      <c r="O16" s="253"/>
      <c r="P16" s="329"/>
      <c r="Q16" s="702" t="s">
        <v>263</v>
      </c>
      <c r="R16" s="735"/>
      <c r="S16" s="253"/>
      <c r="T16" s="253"/>
      <c r="U16" s="253"/>
      <c r="V16" s="253"/>
      <c r="W16" s="255"/>
      <c r="X16" s="255"/>
      <c r="Y16" s="255"/>
    </row>
    <row r="17" spans="1:25" ht="6.75" customHeight="1" thickBot="1">
      <c r="A17" s="342"/>
      <c r="B17" s="351"/>
      <c r="C17" s="813"/>
      <c r="D17" s="341"/>
      <c r="E17" s="351"/>
      <c r="F17" s="813"/>
      <c r="G17" s="341"/>
      <c r="H17" s="351"/>
      <c r="I17" s="813"/>
      <c r="J17" s="352"/>
      <c r="K17" s="353"/>
      <c r="L17" s="355"/>
      <c r="M17" s="354"/>
      <c r="N17" s="329"/>
      <c r="O17" s="253"/>
      <c r="P17" s="329"/>
      <c r="Q17" s="329"/>
      <c r="R17" s="735"/>
      <c r="S17" s="253"/>
      <c r="T17" s="253"/>
      <c r="U17" s="253"/>
      <c r="V17" s="253"/>
      <c r="W17" s="255"/>
      <c r="X17" s="255"/>
      <c r="Y17" s="255"/>
    </row>
    <row r="18" spans="1:25" ht="22.5" customHeight="1">
      <c r="A18" s="347" t="str">
        <f>(初期設定!D31)</f>
        <v>6月11日（木）の運営</v>
      </c>
      <c r="B18" s="696" t="s">
        <v>1174</v>
      </c>
      <c r="C18" s="813"/>
      <c r="D18" s="341"/>
      <c r="E18" s="696"/>
      <c r="F18" s="813"/>
      <c r="G18" s="341"/>
      <c r="H18" s="698"/>
      <c r="I18" s="813"/>
      <c r="J18" s="341"/>
      <c r="K18" s="348"/>
      <c r="L18" s="349" t="str">
        <f>IF(B10=0,"",IF(B18="入力を選択（クリック）","「運営」記載未入力あり",IF(E10=0,"",IF(E18="入力を選択（クリック）","「運営」記載未入力あり",IF(E18="","「運営」記載未入力あり",IF(H10=0,"",IF(H18="入力を選択（クリック）","「運営」記載未入力あり",IF(H18="","「運営」記載未入力あり"))))))))</f>
        <v>「運営」記載未入力あり</v>
      </c>
      <c r="M18" s="350"/>
      <c r="N18" s="329"/>
      <c r="O18" s="253"/>
      <c r="P18" s="329" t="s">
        <v>1103</v>
      </c>
      <c r="Q18" s="702" t="s">
        <v>1174</v>
      </c>
      <c r="R18" s="735"/>
      <c r="S18" s="253"/>
      <c r="T18" s="253"/>
      <c r="U18" s="253"/>
      <c r="V18" s="253"/>
      <c r="W18" s="255"/>
      <c r="X18" s="255"/>
      <c r="Y18" s="255"/>
    </row>
    <row r="19" spans="1:25" ht="13.5" customHeight="1" thickBot="1">
      <c r="A19" s="342"/>
      <c r="B19" s="615" t="str">
        <f>IF(B10=0,"",IF(B18="","入力を選択（クリック）",IF(B18="入力を選択（クリック）","↑要確認！","")))</f>
        <v>↑要確認！</v>
      </c>
      <c r="C19" s="813"/>
      <c r="D19" s="341"/>
      <c r="E19" s="705" t="str">
        <f>IF(E10=0,"",IF(E18="","入力を選択（クリック）",IF(E18="入力を選択（クリック）","↑要確認！","")))</f>
        <v>入力を選択（クリック）</v>
      </c>
      <c r="F19" s="813"/>
      <c r="G19" s="341"/>
      <c r="H19" s="708" t="str">
        <f>IF(H10=0,"",IF(H18="","入力を選択（クリック）",IF(H18="入力を選択（クリック）","↑要確認！","")))</f>
        <v>入力を選択（クリック）</v>
      </c>
      <c r="I19" s="813"/>
      <c r="J19" s="352"/>
      <c r="K19" s="353"/>
      <c r="L19" s="355"/>
      <c r="M19" s="354"/>
      <c r="N19" s="329"/>
      <c r="O19" s="253"/>
      <c r="P19" s="329"/>
      <c r="Q19" s="702" t="s">
        <v>1192</v>
      </c>
      <c r="R19" s="253"/>
      <c r="S19" s="253"/>
      <c r="T19" s="253"/>
      <c r="U19" s="253"/>
      <c r="V19" s="253"/>
      <c r="W19" s="255"/>
      <c r="X19" s="255"/>
      <c r="Y19" s="255"/>
    </row>
    <row r="20" spans="1:25" ht="6.75" customHeight="1" thickBot="1">
      <c r="A20" s="342"/>
      <c r="B20" s="351"/>
      <c r="C20" s="813"/>
      <c r="D20" s="341"/>
      <c r="E20" s="351"/>
      <c r="F20" s="813"/>
      <c r="G20" s="341"/>
      <c r="H20" s="351"/>
      <c r="I20" s="813"/>
      <c r="J20" s="352"/>
      <c r="K20" s="353"/>
      <c r="L20" s="355"/>
      <c r="M20" s="354"/>
      <c r="N20" s="329"/>
      <c r="O20" s="253"/>
      <c r="P20" s="329"/>
      <c r="Q20" s="702" t="s">
        <v>1193</v>
      </c>
      <c r="R20" s="253"/>
      <c r="S20" s="253"/>
      <c r="T20" s="253"/>
      <c r="U20" s="253"/>
      <c r="V20" s="253"/>
      <c r="W20" s="255"/>
      <c r="X20" s="255"/>
      <c r="Y20" s="255"/>
    </row>
    <row r="21" spans="1:25" ht="22.5" customHeight="1">
      <c r="A21" s="347" t="str">
        <f>(初期設定!D32)</f>
        <v>6月12日（金）の運営</v>
      </c>
      <c r="B21" s="696" t="s">
        <v>1174</v>
      </c>
      <c r="C21" s="813"/>
      <c r="D21" s="341"/>
      <c r="E21" s="696"/>
      <c r="F21" s="813"/>
      <c r="G21" s="341"/>
      <c r="H21" s="698"/>
      <c r="I21" s="813"/>
      <c r="J21" s="341"/>
      <c r="K21" s="348"/>
      <c r="L21" s="349" t="str">
        <f>IF(B10=0,"",IF(B21="入力を選択（クリック）","「運営」記載未入力あり",IF(E10=0,"",IF(E21="入力を選択（クリック）","「運営」記載未入力あり",IF(E21="","「運営」記載未入力あり",IF(H10=0,"",IF(H21="入力を選択（クリック）","「運営」記載未入力あり",IF(H21="","「運営」記載未入力あり",""))))))))</f>
        <v>「運営」記載未入力あり</v>
      </c>
      <c r="M21" s="350"/>
      <c r="N21" s="329"/>
      <c r="O21" s="253"/>
      <c r="P21" s="329"/>
      <c r="Q21" s="702" t="s">
        <v>1196</v>
      </c>
      <c r="R21" s="253"/>
      <c r="S21" s="253"/>
      <c r="T21" s="253"/>
      <c r="U21" s="253"/>
      <c r="V21" s="253"/>
      <c r="W21" s="255"/>
      <c r="X21" s="255"/>
      <c r="Y21" s="255"/>
    </row>
    <row r="22" spans="1:25" ht="12.95" customHeight="1" thickBot="1">
      <c r="A22" s="342"/>
      <c r="B22" s="694" t="str">
        <f>IF(B10=0,"",IF(B21="","入力を選択（クリック）",IF(B21="入力を選択（クリック）","↑要確認！","")))</f>
        <v>↑要確認！</v>
      </c>
      <c r="C22" s="814"/>
      <c r="D22" s="341"/>
      <c r="E22" s="709" t="str">
        <f>IF(E10=0,"",IF(E21="","入力を選択（クリック）",IF(E21="入力を選択（クリック）","↑要確認！","")))</f>
        <v>入力を選択（クリック）</v>
      </c>
      <c r="F22" s="814"/>
      <c r="G22" s="341"/>
      <c r="H22" s="706" t="str">
        <f>IF(H10=0,"",IF(H21="","入力を選択（クリック）",IF(H21="入力を選択（クリック）","↑要確認！","")))</f>
        <v>入力を選択（クリック）</v>
      </c>
      <c r="I22" s="814"/>
      <c r="J22" s="352"/>
      <c r="K22" s="353"/>
      <c r="L22" s="355"/>
      <c r="M22" s="354"/>
      <c r="N22" s="329"/>
      <c r="O22" s="253"/>
      <c r="P22" s="329"/>
      <c r="Q22" s="702" t="s">
        <v>263</v>
      </c>
      <c r="R22" s="253"/>
      <c r="S22" s="253"/>
      <c r="T22" s="253"/>
      <c r="U22" s="253"/>
      <c r="V22" s="253"/>
      <c r="W22" s="255"/>
      <c r="X22" s="255"/>
      <c r="Y22" s="255"/>
    </row>
    <row r="23" spans="1:25" ht="6.75" customHeight="1" thickBot="1">
      <c r="A23" s="342"/>
      <c r="B23" s="351"/>
      <c r="C23" s="619"/>
      <c r="D23" s="341"/>
      <c r="E23" s="614"/>
      <c r="F23" s="619"/>
      <c r="G23" s="341"/>
      <c r="H23" s="614"/>
      <c r="I23" s="619"/>
      <c r="J23" s="352"/>
      <c r="K23" s="353"/>
      <c r="L23" s="355"/>
      <c r="M23" s="354"/>
      <c r="N23" s="329"/>
      <c r="O23" s="253"/>
      <c r="P23" s="329"/>
      <c r="Q23" s="702"/>
      <c r="R23" s="253"/>
      <c r="S23" s="253"/>
      <c r="T23" s="253"/>
      <c r="U23" s="253"/>
      <c r="V23" s="253"/>
      <c r="W23" s="255"/>
      <c r="X23" s="255"/>
      <c r="Y23" s="255"/>
    </row>
    <row r="24" spans="1:25" ht="26.25" customHeight="1" thickBot="1">
      <c r="A24" s="356" t="s">
        <v>265</v>
      </c>
      <c r="B24" s="815"/>
      <c r="C24" s="816"/>
      <c r="D24" s="622"/>
      <c r="E24" s="815"/>
      <c r="F24" s="825"/>
      <c r="G24" s="700"/>
      <c r="H24" s="815"/>
      <c r="I24" s="816"/>
      <c r="J24" s="357"/>
      <c r="K24" s="358"/>
      <c r="L24" s="355"/>
      <c r="M24" s="359"/>
      <c r="N24" s="329"/>
      <c r="O24" s="253"/>
      <c r="P24" s="329"/>
      <c r="Q24" s="329"/>
      <c r="R24" s="253"/>
      <c r="S24" s="253"/>
      <c r="T24" s="253"/>
      <c r="U24" s="253"/>
      <c r="V24" s="253"/>
      <c r="W24" s="255"/>
      <c r="X24" s="255"/>
      <c r="Y24" s="255"/>
    </row>
    <row r="25" spans="1:25" ht="9.75" customHeight="1" thickBot="1">
      <c r="A25" s="399"/>
      <c r="B25" s="400"/>
      <c r="C25" s="401"/>
      <c r="D25" s="621"/>
      <c r="E25" s="400"/>
      <c r="F25" s="401"/>
      <c r="G25" s="621"/>
      <c r="H25" s="400"/>
      <c r="I25" s="401"/>
      <c r="J25" s="357"/>
      <c r="K25" s="345"/>
      <c r="L25" s="355"/>
      <c r="M25" s="346"/>
      <c r="N25" s="329"/>
      <c r="O25" s="253"/>
      <c r="P25" s="702" t="s">
        <v>1048</v>
      </c>
      <c r="Q25" s="702" t="s">
        <v>1174</v>
      </c>
      <c r="R25" s="253"/>
      <c r="S25" s="253"/>
      <c r="T25" s="253"/>
      <c r="U25" s="5"/>
      <c r="V25" s="252"/>
    </row>
    <row r="26" spans="1:25" ht="30" customHeight="1">
      <c r="A26" s="356" t="s">
        <v>453</v>
      </c>
      <c r="B26" s="696" t="s">
        <v>1174</v>
      </c>
      <c r="C26" s="302" t="s">
        <v>1053</v>
      </c>
      <c r="D26" s="302"/>
      <c r="E26" s="695"/>
      <c r="F26" s="302" t="str">
        <f>C26</f>
        <v>※１個700円前後（税込み）予定</v>
      </c>
      <c r="G26" s="302"/>
      <c r="H26" s="695"/>
      <c r="I26" s="304" t="str">
        <f>C26</f>
        <v>※１個700円前後（税込み）予定</v>
      </c>
      <c r="J26" s="357"/>
      <c r="K26" s="362"/>
      <c r="L26" s="355"/>
      <c r="M26" s="363"/>
      <c r="N26" s="329"/>
      <c r="O26" s="253"/>
      <c r="P26" s="702"/>
      <c r="Q26" s="702" t="s">
        <v>1051</v>
      </c>
      <c r="R26" s="735"/>
      <c r="S26" s="253"/>
      <c r="T26" s="253"/>
      <c r="U26" s="5"/>
      <c r="V26" s="252"/>
    </row>
    <row r="27" spans="1:25" ht="13.5" customHeight="1" thickBot="1">
      <c r="A27" s="342"/>
      <c r="B27" s="694" t="str">
        <f>IF(B10=0,"",IF(B26="","入力を選択（クリック）",IF(B26="入力を選択（クリック）","↑要確認！","")))</f>
        <v>↑要確認！</v>
      </c>
      <c r="C27" s="360"/>
      <c r="D27" s="323"/>
      <c r="E27" s="707" t="str">
        <f>IF(E10=0,"",IF(E26="","入力を選択（クリック）",IF(E26="入力を選択（クリック）","↑要確認！","")))</f>
        <v>入力を選択（クリック）</v>
      </c>
      <c r="F27" s="360"/>
      <c r="G27" s="323"/>
      <c r="H27" s="707" t="str">
        <f>IF(H10=0,"",IF(H26="","入力を選択（クリック）",IF(H26="入力を選択（クリック）","↑要確認！","")))</f>
        <v>入力を選択（クリック）</v>
      </c>
      <c r="I27" s="323"/>
      <c r="J27" s="360"/>
      <c r="K27" s="364"/>
      <c r="L27" s="355"/>
      <c r="M27" s="365"/>
      <c r="N27" s="329"/>
      <c r="O27" s="253"/>
      <c r="P27" s="702"/>
      <c r="Q27" s="702" t="s">
        <v>1052</v>
      </c>
      <c r="R27" s="735"/>
      <c r="S27" s="253"/>
      <c r="T27" s="253"/>
      <c r="U27" s="5"/>
      <c r="V27" s="252"/>
    </row>
    <row r="28" spans="1:25" ht="8.4499999999999993" customHeight="1" thickBot="1">
      <c r="A28" s="252"/>
      <c r="B28" s="252"/>
      <c r="C28" s="252"/>
      <c r="D28" s="252"/>
      <c r="E28" s="252"/>
      <c r="F28" s="252"/>
      <c r="G28" s="252"/>
      <c r="H28" s="252"/>
      <c r="I28" s="253"/>
      <c r="J28" s="338"/>
      <c r="K28" s="366"/>
      <c r="L28" s="367"/>
      <c r="M28" s="368"/>
      <c r="N28" s="329"/>
      <c r="O28" s="253"/>
      <c r="P28" s="702"/>
      <c r="Q28" s="702" t="s">
        <v>1050</v>
      </c>
      <c r="R28" s="735"/>
      <c r="S28" s="253"/>
      <c r="T28" s="253"/>
      <c r="U28" s="5"/>
      <c r="V28" s="252"/>
    </row>
    <row r="29" spans="1:25" ht="21" customHeight="1" thickBot="1">
      <c r="A29" s="347" t="s">
        <v>266</v>
      </c>
      <c r="B29" s="693"/>
      <c r="C29" s="361" t="s">
        <v>460</v>
      </c>
      <c r="D29" s="624"/>
      <c r="E29" s="693"/>
      <c r="F29" s="489" t="str">
        <f>C29</f>
        <v>※ハイフンは不要</v>
      </c>
      <c r="G29" s="624"/>
      <c r="H29" s="701"/>
      <c r="I29" s="304" t="str">
        <f>F29</f>
        <v>※ハイフンは不要</v>
      </c>
      <c r="J29" s="253"/>
      <c r="K29" s="253"/>
      <c r="L29" s="253"/>
      <c r="M29" s="253"/>
      <c r="N29" s="329"/>
      <c r="O29" s="253"/>
      <c r="P29" s="702"/>
      <c r="Q29" s="702" t="s">
        <v>1049</v>
      </c>
      <c r="R29" s="735"/>
      <c r="S29" s="253"/>
      <c r="T29" s="253"/>
      <c r="U29" s="5"/>
      <c r="V29" s="252"/>
    </row>
    <row r="30" spans="1:25" ht="12.75" customHeight="1">
      <c r="A30" s="273" t="s">
        <v>267</v>
      </c>
      <c r="B30" s="273"/>
      <c r="C30" s="252"/>
      <c r="D30" s="252"/>
      <c r="E30" s="252"/>
      <c r="F30" s="252"/>
      <c r="G30" s="252"/>
      <c r="H30" s="252"/>
      <c r="I30" s="253"/>
      <c r="J30" s="253"/>
      <c r="K30" s="253"/>
      <c r="L30" s="253"/>
      <c r="M30" s="253"/>
      <c r="N30" s="329"/>
      <c r="O30" s="253"/>
      <c r="P30" s="329"/>
      <c r="Q30" s="329"/>
      <c r="R30" s="253"/>
      <c r="S30" s="253"/>
      <c r="T30" s="253"/>
      <c r="U30" s="5"/>
      <c r="V30" s="252"/>
    </row>
    <row r="31" spans="1:25" ht="12.75" customHeight="1">
      <c r="A31" s="252"/>
      <c r="B31" s="252"/>
      <c r="C31" s="252"/>
      <c r="D31" s="252"/>
      <c r="E31" s="252"/>
      <c r="F31" s="252"/>
      <c r="G31" s="252"/>
      <c r="H31" s="252"/>
      <c r="I31" s="253"/>
      <c r="J31" s="253"/>
      <c r="K31" s="253"/>
      <c r="L31" s="253"/>
      <c r="M31" s="253"/>
      <c r="N31" s="329"/>
      <c r="O31" s="253"/>
      <c r="P31" s="702" t="s">
        <v>1088</v>
      </c>
      <c r="Q31" s="702" t="str">
        <f>初期設定!D34</f>
        <v>入力を選択（クリック）</v>
      </c>
      <c r="R31" s="735"/>
      <c r="S31" s="253"/>
      <c r="T31" s="253"/>
      <c r="U31" s="5"/>
      <c r="V31" s="252"/>
    </row>
    <row r="32" spans="1:25" ht="12.75" customHeight="1">
      <c r="A32" s="252"/>
      <c r="B32" s="252"/>
      <c r="C32" s="252"/>
      <c r="D32" s="252"/>
      <c r="E32" s="252"/>
      <c r="F32" s="252"/>
      <c r="G32" s="252"/>
      <c r="H32" s="252"/>
      <c r="I32" s="253"/>
      <c r="J32" s="253"/>
      <c r="K32" s="253"/>
      <c r="L32" s="253"/>
      <c r="M32" s="253"/>
      <c r="N32" s="329"/>
      <c r="O32" s="253"/>
      <c r="P32" s="702"/>
      <c r="Q32" s="702" t="str">
        <f>初期設定!D35</f>
        <v>①6月6日(土)の合同審査に参加（一部オンライン審査を含む）</v>
      </c>
      <c r="R32" s="735"/>
      <c r="S32" s="253"/>
      <c r="T32" s="253"/>
      <c r="U32" s="5"/>
      <c r="V32" s="252"/>
    </row>
    <row r="33" spans="1:22" ht="12.75" customHeight="1">
      <c r="A33" s="252"/>
      <c r="B33" s="252"/>
      <c r="C33" s="252"/>
      <c r="D33" s="252"/>
      <c r="E33" s="252"/>
      <c r="F33" s="252"/>
      <c r="G33" s="252"/>
      <c r="H33" s="252"/>
      <c r="I33" s="253"/>
      <c r="J33" s="253"/>
      <c r="K33" s="253"/>
      <c r="L33" s="253"/>
      <c r="M33" s="253"/>
      <c r="N33" s="329"/>
      <c r="O33" s="253"/>
      <c r="P33" s="702"/>
      <c r="Q33" s="702" t="str">
        <f>初期設定!D36</f>
        <v>②すべてオンラインで審査参加</v>
      </c>
      <c r="R33" s="735"/>
      <c r="S33" s="253"/>
      <c r="T33" s="253"/>
      <c r="U33" s="5"/>
      <c r="V33" s="252"/>
    </row>
    <row r="34" spans="1:22" ht="12.75" customHeight="1">
      <c r="A34" s="252"/>
      <c r="B34" s="252"/>
      <c r="C34" s="252"/>
      <c r="D34" s="252"/>
      <c r="E34" s="252"/>
      <c r="F34" s="252"/>
      <c r="G34" s="252"/>
      <c r="H34" s="252"/>
      <c r="I34" s="253"/>
      <c r="J34" s="253"/>
      <c r="K34" s="253"/>
      <c r="L34" s="253"/>
      <c r="M34" s="253"/>
      <c r="N34" s="329"/>
      <c r="O34" s="253"/>
      <c r="P34" s="702"/>
      <c r="Q34" s="702" t="str">
        <f>初期設定!D37</f>
        <v>③本大会の番組部門審査担当外</v>
      </c>
      <c r="R34" s="735"/>
      <c r="S34" s="253"/>
      <c r="T34" s="253"/>
      <c r="U34" s="5"/>
      <c r="V34" s="252"/>
    </row>
    <row r="35" spans="1:22" ht="12.75" customHeight="1">
      <c r="A35" s="252"/>
      <c r="B35" s="252"/>
      <c r="C35" s="252"/>
      <c r="D35" s="252"/>
      <c r="E35" s="252"/>
      <c r="F35" s="252"/>
      <c r="G35" s="252"/>
      <c r="H35" s="252"/>
      <c r="I35" s="253"/>
      <c r="J35" s="253"/>
      <c r="K35" s="253"/>
      <c r="L35" s="253"/>
      <c r="M35" s="253"/>
      <c r="N35" s="329"/>
      <c r="O35" s="253"/>
      <c r="P35" s="702"/>
      <c r="Q35" s="702"/>
      <c r="R35" s="735"/>
      <c r="S35" s="253"/>
      <c r="T35" s="253"/>
      <c r="U35" s="5"/>
      <c r="V35" s="252"/>
    </row>
    <row r="36" spans="1:22" ht="12.75" customHeight="1">
      <c r="A36" s="252"/>
      <c r="B36" s="252"/>
      <c r="C36" s="252"/>
      <c r="D36" s="252"/>
      <c r="E36" s="252"/>
      <c r="F36" s="252"/>
      <c r="G36" s="252"/>
      <c r="H36" s="252"/>
      <c r="I36" s="253"/>
      <c r="J36" s="253"/>
      <c r="K36" s="253"/>
      <c r="L36" s="253"/>
      <c r="M36" s="253"/>
      <c r="N36" s="329"/>
      <c r="O36" s="253"/>
      <c r="P36" s="329"/>
      <c r="Q36" s="329"/>
      <c r="R36" s="253"/>
      <c r="S36" s="253"/>
      <c r="T36" s="253"/>
      <c r="U36" s="5"/>
      <c r="V36" s="252"/>
    </row>
    <row r="37" spans="1:22" ht="12.75" customHeight="1">
      <c r="A37" s="252"/>
      <c r="B37" s="252"/>
      <c r="C37" s="252"/>
      <c r="D37" s="252"/>
      <c r="E37" s="252"/>
      <c r="F37" s="252"/>
      <c r="G37" s="252"/>
      <c r="H37" s="252"/>
      <c r="I37" s="253"/>
      <c r="J37" s="253"/>
      <c r="K37" s="253"/>
      <c r="L37" s="253"/>
      <c r="M37" s="253"/>
      <c r="N37" s="329"/>
      <c r="O37" s="253"/>
      <c r="P37" s="329"/>
      <c r="Q37" s="329"/>
      <c r="R37" s="253"/>
      <c r="S37" s="253"/>
      <c r="T37" s="253"/>
      <c r="U37" s="5"/>
      <c r="V37" s="252"/>
    </row>
    <row r="38" spans="1:22" ht="12.75" customHeight="1">
      <c r="A38" s="252"/>
      <c r="B38" s="252"/>
      <c r="C38" s="252"/>
      <c r="D38" s="252"/>
      <c r="E38" s="252"/>
      <c r="F38" s="252"/>
      <c r="G38" s="252"/>
      <c r="H38" s="252"/>
      <c r="I38" s="253"/>
      <c r="J38" s="253"/>
      <c r="K38" s="253"/>
      <c r="L38" s="253"/>
      <c r="M38" s="253"/>
      <c r="N38" s="329"/>
      <c r="O38" s="253"/>
      <c r="P38" s="329"/>
      <c r="Q38" s="329"/>
      <c r="R38" s="253"/>
      <c r="S38" s="253"/>
      <c r="T38" s="253"/>
      <c r="U38" s="5"/>
      <c r="V38" s="252"/>
    </row>
    <row r="39" spans="1:22" ht="12.75" customHeight="1">
      <c r="A39" s="252"/>
      <c r="B39" s="252"/>
      <c r="C39" s="252"/>
      <c r="D39" s="252"/>
      <c r="E39" s="252"/>
      <c r="F39" s="252"/>
      <c r="G39" s="252"/>
      <c r="H39" s="252"/>
      <c r="I39" s="253"/>
      <c r="J39" s="253"/>
      <c r="K39" s="253"/>
      <c r="L39" s="253"/>
      <c r="M39" s="253"/>
      <c r="N39" s="329"/>
      <c r="O39" s="253"/>
      <c r="P39" s="329"/>
      <c r="Q39" s="329"/>
      <c r="R39" s="253"/>
      <c r="S39" s="253"/>
      <c r="T39" s="253"/>
      <c r="U39" s="5"/>
      <c r="V39" s="252"/>
    </row>
    <row r="40" spans="1:22" ht="12.75" customHeight="1">
      <c r="A40" s="252"/>
      <c r="B40" s="252"/>
      <c r="C40" s="252"/>
      <c r="D40" s="252"/>
      <c r="E40" s="252"/>
      <c r="F40" s="252"/>
      <c r="G40" s="252"/>
      <c r="H40" s="252"/>
      <c r="I40" s="253"/>
      <c r="J40" s="253"/>
      <c r="K40" s="253"/>
      <c r="L40" s="253"/>
      <c r="M40" s="253"/>
      <c r="N40" s="329"/>
      <c r="O40" s="253"/>
      <c r="P40" s="329"/>
      <c r="Q40" s="329"/>
      <c r="R40" s="253"/>
      <c r="S40" s="253"/>
      <c r="T40" s="253"/>
      <c r="U40" s="5"/>
      <c r="V40" s="252"/>
    </row>
    <row r="41" spans="1:22" ht="12.75" customHeight="1">
      <c r="A41" s="252"/>
      <c r="B41" s="252"/>
      <c r="C41" s="252"/>
      <c r="D41" s="252"/>
      <c r="E41" s="252"/>
      <c r="F41" s="252"/>
      <c r="G41" s="252"/>
      <c r="H41" s="252"/>
      <c r="I41" s="253"/>
      <c r="J41" s="253"/>
      <c r="K41" s="253"/>
      <c r="L41" s="253"/>
      <c r="M41" s="253"/>
      <c r="N41" s="329"/>
      <c r="O41" s="253"/>
      <c r="P41" s="329"/>
      <c r="Q41" s="329"/>
      <c r="R41" s="253"/>
      <c r="S41" s="253"/>
      <c r="T41" s="253"/>
      <c r="U41" s="5"/>
      <c r="V41" s="252"/>
    </row>
    <row r="42" spans="1:22">
      <c r="A42" s="252"/>
      <c r="B42" s="252"/>
      <c r="C42" s="252"/>
      <c r="D42" s="252"/>
      <c r="E42" s="252"/>
      <c r="F42" s="252"/>
      <c r="G42" s="252"/>
      <c r="H42" s="252"/>
      <c r="I42" s="253"/>
      <c r="J42" s="253"/>
      <c r="K42" s="253"/>
      <c r="L42" s="253"/>
      <c r="M42" s="253"/>
      <c r="N42" s="329"/>
      <c r="O42" s="253"/>
      <c r="P42" s="329"/>
      <c r="Q42" s="329"/>
      <c r="R42" s="253"/>
      <c r="S42" s="253"/>
      <c r="T42" s="253"/>
      <c r="U42" s="5"/>
      <c r="V42" s="252"/>
    </row>
    <row r="43" spans="1:22">
      <c r="A43" s="252"/>
      <c r="B43" s="252"/>
      <c r="C43" s="252"/>
      <c r="D43" s="252"/>
      <c r="E43" s="252"/>
      <c r="F43" s="252"/>
      <c r="G43" s="252"/>
      <c r="H43" s="252"/>
      <c r="I43" s="253"/>
      <c r="J43" s="253"/>
      <c r="K43" s="253"/>
      <c r="L43" s="253"/>
      <c r="M43" s="253"/>
      <c r="N43" s="329"/>
      <c r="O43" s="253"/>
      <c r="P43" s="329"/>
      <c r="Q43" s="329"/>
      <c r="R43" s="253"/>
      <c r="S43" s="253"/>
      <c r="T43" s="253"/>
      <c r="U43" s="5"/>
      <c r="V43" s="252"/>
    </row>
    <row r="44" spans="1:22">
      <c r="A44" s="252"/>
      <c r="B44" s="252"/>
      <c r="C44" s="252"/>
      <c r="D44" s="252"/>
      <c r="E44" s="252"/>
      <c r="F44" s="252"/>
      <c r="G44" s="252"/>
      <c r="H44" s="252"/>
      <c r="I44" s="253"/>
      <c r="J44" s="253"/>
      <c r="K44" s="253"/>
      <c r="L44" s="253"/>
      <c r="M44" s="253"/>
      <c r="N44" s="329"/>
      <c r="O44" s="253"/>
      <c r="P44" s="329"/>
      <c r="Q44" s="329"/>
      <c r="R44" s="253"/>
      <c r="S44" s="253"/>
      <c r="T44" s="253"/>
      <c r="U44" s="5"/>
      <c r="V44" s="252"/>
    </row>
  </sheetData>
  <mergeCells count="15">
    <mergeCell ref="A2:A4"/>
    <mergeCell ref="C8:C9"/>
    <mergeCell ref="F8:F9"/>
    <mergeCell ref="B24:C24"/>
    <mergeCell ref="E24:F24"/>
    <mergeCell ref="C12:C22"/>
    <mergeCell ref="F12:F22"/>
    <mergeCell ref="I12:I22"/>
    <mergeCell ref="H24:I24"/>
    <mergeCell ref="B2:G4"/>
    <mergeCell ref="K10:M10"/>
    <mergeCell ref="H2:H3"/>
    <mergeCell ref="I2:I3"/>
    <mergeCell ref="B6:I6"/>
    <mergeCell ref="I8:I9"/>
  </mergeCells>
  <phoneticPr fontId="4"/>
  <conditionalFormatting sqref="B10 J15:K15">
    <cfRule type="expression" dxfId="186" priority="303">
      <formula>LEN(B10)&gt;0</formula>
    </cfRule>
  </conditionalFormatting>
  <conditionalFormatting sqref="B12:B13">
    <cfRule type="cellIs" dxfId="185" priority="73" operator="equal">
      <formula>"入力を選択（クリック）"</formula>
    </cfRule>
  </conditionalFormatting>
  <conditionalFormatting sqref="B13:B14">
    <cfRule type="cellIs" dxfId="184" priority="74" operator="equal">
      <formula>"↑要確認！"</formula>
    </cfRule>
  </conditionalFormatting>
  <conditionalFormatting sqref="B14">
    <cfRule type="cellIs" dxfId="183" priority="116" operator="equal">
      <formula>"↑入力必須！"</formula>
    </cfRule>
  </conditionalFormatting>
  <conditionalFormatting sqref="B15:B16">
    <cfRule type="cellIs" dxfId="182" priority="26" operator="equal">
      <formula>"入力を選択（クリック）"</formula>
    </cfRule>
  </conditionalFormatting>
  <conditionalFormatting sqref="B16:B17">
    <cfRule type="cellIs" dxfId="181" priority="27" operator="equal">
      <formula>"↑要確認！"</formula>
    </cfRule>
  </conditionalFormatting>
  <conditionalFormatting sqref="B17">
    <cfRule type="cellIs" dxfId="180" priority="121" operator="equal">
      <formula>"↑入力必須！"</formula>
    </cfRule>
  </conditionalFormatting>
  <conditionalFormatting sqref="B18">
    <cfRule type="cellIs" dxfId="179" priority="65" operator="equal">
      <formula>"入力を選択（クリック）"</formula>
    </cfRule>
  </conditionalFormatting>
  <conditionalFormatting sqref="B19:B20">
    <cfRule type="cellIs" dxfId="178" priority="64" operator="equal">
      <formula>"↑要確認！"</formula>
    </cfRule>
  </conditionalFormatting>
  <conditionalFormatting sqref="B20">
    <cfRule type="cellIs" dxfId="177" priority="119" operator="equal">
      <formula>"↑入力必須！"</formula>
    </cfRule>
  </conditionalFormatting>
  <conditionalFormatting sqref="B21">
    <cfRule type="cellIs" dxfId="176" priority="62" operator="equal">
      <formula>"入力を選択（クリック）"</formula>
    </cfRule>
  </conditionalFormatting>
  <conditionalFormatting sqref="B22:B23">
    <cfRule type="cellIs" dxfId="175" priority="61" operator="equal">
      <formula>"↑要確認！"</formula>
    </cfRule>
  </conditionalFormatting>
  <conditionalFormatting sqref="B23">
    <cfRule type="cellIs" dxfId="174" priority="125" operator="equal">
      <formula>"↑入力必須！"</formula>
    </cfRule>
  </conditionalFormatting>
  <conditionalFormatting sqref="B24 E24 H24 J24:K26">
    <cfRule type="cellIs" dxfId="173" priority="174" operator="equal">
      <formula>"入力必須(クリック後選択)"</formula>
    </cfRule>
  </conditionalFormatting>
  <conditionalFormatting sqref="B26:B27">
    <cfRule type="cellIs" dxfId="172" priority="55" operator="equal">
      <formula>"入力を選択（クリック）"</formula>
    </cfRule>
  </conditionalFormatting>
  <conditionalFormatting sqref="B27">
    <cfRule type="cellIs" dxfId="171" priority="56" operator="equal">
      <formula>"↑要確認！"</formula>
    </cfRule>
  </conditionalFormatting>
  <conditionalFormatting sqref="B29">
    <cfRule type="expression" dxfId="170" priority="60">
      <formula>LEN(B29)&gt;0</formula>
    </cfRule>
    <cfRule type="expression" dxfId="169" priority="57">
      <formula>B10=0</formula>
    </cfRule>
    <cfRule type="expression" dxfId="168" priority="58">
      <formula>LEN(B10)&gt;0</formula>
    </cfRule>
  </conditionalFormatting>
  <conditionalFormatting sqref="B25:I25">
    <cfRule type="cellIs" dxfId="167" priority="82" operator="equal">
      <formula>"入力必須(クリック後選択)"</formula>
    </cfRule>
  </conditionalFormatting>
  <conditionalFormatting sqref="C12:D12">
    <cfRule type="expression" dxfId="166" priority="296">
      <formula>LEN(C12)&gt;0</formula>
    </cfRule>
  </conditionalFormatting>
  <conditionalFormatting sqref="E10">
    <cfRule type="expression" dxfId="165" priority="197">
      <formula>LEN(E10)&gt;0</formula>
    </cfRule>
  </conditionalFormatting>
  <conditionalFormatting sqref="E12:E13">
    <cfRule type="cellIs" dxfId="164" priority="71" operator="equal">
      <formula>"入力を選択（クリック）"</formula>
    </cfRule>
  </conditionalFormatting>
  <conditionalFormatting sqref="E13:E14">
    <cfRule type="cellIs" dxfId="163" priority="70" operator="equal">
      <formula>"↑要確認！"</formula>
    </cfRule>
  </conditionalFormatting>
  <conditionalFormatting sqref="E14">
    <cfRule type="cellIs" dxfId="162" priority="98" operator="equal">
      <formula>"↑入力必須！"</formula>
    </cfRule>
  </conditionalFormatting>
  <conditionalFormatting sqref="E15:E16">
    <cfRule type="cellIs" dxfId="161" priority="23" operator="equal">
      <formula>"入力を選択（クリック）"</formula>
    </cfRule>
  </conditionalFormatting>
  <conditionalFormatting sqref="E16:E17">
    <cfRule type="cellIs" dxfId="160" priority="24" operator="equal">
      <formula>"↑要確認！"</formula>
    </cfRule>
  </conditionalFormatting>
  <conditionalFormatting sqref="E17">
    <cfRule type="cellIs" dxfId="159" priority="103" operator="equal">
      <formula>"↑入力必須！"</formula>
    </cfRule>
  </conditionalFormatting>
  <conditionalFormatting sqref="E18:E22">
    <cfRule type="cellIs" dxfId="158" priority="39" operator="equal">
      <formula>"入力を選択（クリック）"</formula>
    </cfRule>
  </conditionalFormatting>
  <conditionalFormatting sqref="E19:E20">
    <cfRule type="cellIs" dxfId="157" priority="37" operator="equal">
      <formula>"↑要確認！"</formula>
    </cfRule>
  </conditionalFormatting>
  <conditionalFormatting sqref="E22:E23">
    <cfRule type="cellIs" dxfId="156" priority="38" operator="equal">
      <formula>"↑要確認！"</formula>
    </cfRule>
  </conditionalFormatting>
  <conditionalFormatting sqref="E23">
    <cfRule type="cellIs" dxfId="155" priority="107" operator="equal">
      <formula>"↑入力必須！"</formula>
    </cfRule>
  </conditionalFormatting>
  <conditionalFormatting sqref="E26:E27">
    <cfRule type="cellIs" dxfId="154" priority="50" operator="equal">
      <formula>"入力を選択（クリック）"</formula>
    </cfRule>
  </conditionalFormatting>
  <conditionalFormatting sqref="E27">
    <cfRule type="cellIs" dxfId="153" priority="49" operator="equal">
      <formula>"↑要確認！"</formula>
    </cfRule>
  </conditionalFormatting>
  <conditionalFormatting sqref="E29">
    <cfRule type="expression" dxfId="152" priority="54">
      <formula>LEN(E29)&gt;0</formula>
    </cfRule>
    <cfRule type="expression" dxfId="151" priority="52">
      <formula>LEN(E10)&gt;0</formula>
    </cfRule>
    <cfRule type="expression" dxfId="150" priority="51">
      <formula>E10=0</formula>
    </cfRule>
  </conditionalFormatting>
  <conditionalFormatting sqref="F12:G12">
    <cfRule type="expression" dxfId="149" priority="83">
      <formula>LEN(F12)&gt;0</formula>
    </cfRule>
  </conditionalFormatting>
  <conditionalFormatting sqref="H4">
    <cfRule type="expression" dxfId="148" priority="298">
      <formula>LEN(H4)&gt;0</formula>
    </cfRule>
  </conditionalFormatting>
  <conditionalFormatting sqref="H10">
    <cfRule type="expression" dxfId="147" priority="196">
      <formula>LEN(H10)&gt;0</formula>
    </cfRule>
  </conditionalFormatting>
  <conditionalFormatting sqref="H12:H13">
    <cfRule type="cellIs" dxfId="146" priority="68" operator="equal">
      <formula>"入力を選択（クリック）"</formula>
    </cfRule>
  </conditionalFormatting>
  <conditionalFormatting sqref="H13:H14">
    <cfRule type="cellIs" dxfId="145" priority="67" operator="equal">
      <formula>"↑要確認！"</formula>
    </cfRule>
  </conditionalFormatting>
  <conditionalFormatting sqref="H14">
    <cfRule type="cellIs" dxfId="144" priority="86" operator="equal">
      <formula>"↑入力必須！"</formula>
    </cfRule>
  </conditionalFormatting>
  <conditionalFormatting sqref="H15:H16">
    <cfRule type="cellIs" dxfId="143" priority="20" operator="equal">
      <formula>"入力を選択（クリック）"</formula>
    </cfRule>
  </conditionalFormatting>
  <conditionalFormatting sqref="H16:H17">
    <cfRule type="cellIs" dxfId="142" priority="21" operator="equal">
      <formula>"↑要確認！"</formula>
    </cfRule>
  </conditionalFormatting>
  <conditionalFormatting sqref="H17">
    <cfRule type="cellIs" dxfId="141" priority="91" operator="equal">
      <formula>"↑入力必須！"</formula>
    </cfRule>
  </conditionalFormatting>
  <conditionalFormatting sqref="H18:H19">
    <cfRule type="cellIs" dxfId="140" priority="30" operator="equal">
      <formula>"入力を選択（クリック）"</formula>
    </cfRule>
  </conditionalFormatting>
  <conditionalFormatting sqref="H19:H20">
    <cfRule type="cellIs" dxfId="139" priority="31" operator="equal">
      <formula>"↑要確認！"</formula>
    </cfRule>
  </conditionalFormatting>
  <conditionalFormatting sqref="H21:H22">
    <cfRule type="cellIs" dxfId="138" priority="29" operator="equal">
      <formula>"入力を選択（クリック）"</formula>
    </cfRule>
  </conditionalFormatting>
  <conditionalFormatting sqref="H22:H23">
    <cfRule type="cellIs" dxfId="137" priority="33" operator="equal">
      <formula>"↑要確認！"</formula>
    </cfRule>
  </conditionalFormatting>
  <conditionalFormatting sqref="H23">
    <cfRule type="cellIs" dxfId="136" priority="95" operator="equal">
      <formula>"↑入力必須！"</formula>
    </cfRule>
  </conditionalFormatting>
  <conditionalFormatting sqref="H26:H27">
    <cfRule type="cellIs" dxfId="135" priority="15" operator="equal">
      <formula>"入力を選択（クリック）"</formula>
    </cfRule>
  </conditionalFormatting>
  <conditionalFormatting sqref="H27">
    <cfRule type="cellIs" dxfId="134" priority="14" operator="equal">
      <formula>"↑要確認！"</formula>
    </cfRule>
  </conditionalFormatting>
  <conditionalFormatting sqref="H29">
    <cfRule type="expression" dxfId="133" priority="18">
      <formula>LEN(H29)&gt;0</formula>
    </cfRule>
    <cfRule type="expression" dxfId="132" priority="17">
      <formula>LEN(H10)&gt;0</formula>
    </cfRule>
    <cfRule type="expression" dxfId="131" priority="16">
      <formula>H10=0</formula>
    </cfRule>
  </conditionalFormatting>
  <conditionalFormatting sqref="I12:K12">
    <cfRule type="expression" dxfId="130" priority="149">
      <formula>LEN(I12)&gt;0</formula>
    </cfRule>
  </conditionalFormatting>
  <conditionalFormatting sqref="J18:K18">
    <cfRule type="expression" dxfId="129" priority="291">
      <formula>LEN(J18)&gt;0</formula>
    </cfRule>
  </conditionalFormatting>
  <conditionalFormatting sqref="J21:K21">
    <cfRule type="expression" dxfId="128" priority="286">
      <formula>LEN(J21)&gt;0</formula>
    </cfRule>
  </conditionalFormatting>
  <conditionalFormatting sqref="K10:M10">
    <cfRule type="cellIs" dxfId="127" priority="11" operator="equal">
      <formula>"次に進む前に確認が必要です！"</formula>
    </cfRule>
  </conditionalFormatting>
  <conditionalFormatting sqref="L12">
    <cfRule type="cellIs" dxfId="126" priority="6" operator="equal">
      <formula>"「番組部門審査担当」記載未入力あり"</formula>
    </cfRule>
    <cfRule type="cellIs" dxfId="125" priority="5" operator="equal">
      <formula>"「派遣依頼文書」未入力あり"</formula>
    </cfRule>
  </conditionalFormatting>
  <conditionalFormatting sqref="L15">
    <cfRule type="cellIs" dxfId="124" priority="2" operator="equal">
      <formula>"「運営」記載未入力あり"</formula>
    </cfRule>
  </conditionalFormatting>
  <conditionalFormatting sqref="L15:L16">
    <cfRule type="cellIs" dxfId="123" priority="1" operator="equal">
      <formula>"「派遣依頼文書」未入力あり"</formula>
    </cfRule>
  </conditionalFormatting>
  <conditionalFormatting sqref="L16">
    <cfRule type="cellIs" dxfId="122" priority="13" operator="equal">
      <formula>"「参加」記載未入力あり"</formula>
    </cfRule>
  </conditionalFormatting>
  <conditionalFormatting sqref="L18">
    <cfRule type="cellIs" dxfId="121" priority="9" operator="equal">
      <formula>"「派遣依頼文書」未入力あり"</formula>
    </cfRule>
    <cfRule type="cellIs" dxfId="120" priority="10" operator="equal">
      <formula>"「運営」記載未入力あり"</formula>
    </cfRule>
  </conditionalFormatting>
  <conditionalFormatting sqref="L21">
    <cfRule type="cellIs" dxfId="119" priority="8" operator="equal">
      <formula>"「運営」記載未入力あり"</formula>
    </cfRule>
    <cfRule type="cellIs" dxfId="118" priority="7" operator="equal">
      <formula>"「派遣依頼文書」未入力あり"</formula>
    </cfRule>
  </conditionalFormatting>
  <conditionalFormatting sqref="M12">
    <cfRule type="expression" dxfId="117" priority="163">
      <formula>LEN(M12)&gt;0</formula>
    </cfRule>
  </conditionalFormatting>
  <conditionalFormatting sqref="M15">
    <cfRule type="expression" dxfId="116" priority="205">
      <formula>LEN(M15)&gt;0</formula>
    </cfRule>
  </conditionalFormatting>
  <conditionalFormatting sqref="M18">
    <cfRule type="expression" dxfId="115" priority="207">
      <formula>LEN(M18)&gt;0</formula>
    </cfRule>
  </conditionalFormatting>
  <conditionalFormatting sqref="M21">
    <cfRule type="expression" dxfId="114" priority="206">
      <formula>LEN(M21)&gt;0</formula>
    </cfRule>
  </conditionalFormatting>
  <conditionalFormatting sqref="M24:M26">
    <cfRule type="expression" dxfId="113" priority="208">
      <formula>LEN(M24)&gt;0</formula>
    </cfRule>
  </conditionalFormatting>
  <dataValidations count="12">
    <dataValidation type="list" allowBlank="1" showInputMessage="1" showErrorMessage="1" sqref="J15:K15 M15 J12:K12 M12" xr:uid="{00000000-0002-0000-0700-000000000000}">
      <formula1>$R$5:$R$6</formula1>
    </dataValidation>
    <dataValidation type="list" allowBlank="1" showInputMessage="1" showErrorMessage="1" sqref="J21:K21 J18:K18 M21 M18" xr:uid="{00000000-0002-0000-0700-000001000000}">
      <formula1>$R$5:$R$7</formula1>
    </dataValidation>
    <dataValidation type="list" allowBlank="1" showInputMessage="1" showErrorMessage="1" sqref="C25:D25 I25 F25:G25" xr:uid="{00000000-0002-0000-0700-000002000000}">
      <formula1>$O$25:$O$33</formula1>
    </dataValidation>
    <dataValidation type="list" allowBlank="1" showInputMessage="1" showErrorMessage="1" sqref="B12" xr:uid="{20E2D976-C8B9-4E20-9416-04F50F99A07B}">
      <formula1>$Q$31:$Q$34</formula1>
    </dataValidation>
    <dataValidation type="list" allowBlank="1" showInputMessage="1" showErrorMessage="1" sqref="E12" xr:uid="{B779C8C8-B091-46D3-89B8-43F16014508A}">
      <formula1>INDIRECT(IF($E$10=0,"$Q$35","$Q$31:$Q$34"))</formula1>
    </dataValidation>
    <dataValidation type="list" allowBlank="1" showInputMessage="1" showErrorMessage="1" sqref="H12" xr:uid="{B4A666AD-BF93-487F-A009-604F3C42501C}">
      <formula1>INDIRECT(IF($H$10=0,"$Q$35","$Q$31:$Q$34"))</formula1>
    </dataValidation>
    <dataValidation type="list" allowBlank="1" showInputMessage="1" showErrorMessage="1" sqref="B18 E18 H18" xr:uid="{12C85C09-7F1B-4D02-B8EE-5C153C41488D}">
      <formula1>INDIRECT(IF(B$10=0,"$Q17","$Q12:$Q16"))</formula1>
    </dataValidation>
    <dataValidation type="list" allowBlank="1" showInputMessage="1" showErrorMessage="1" sqref="B21 E21 H21" xr:uid="{DF0BE0EE-40D7-4D4A-995D-8B639C628A1B}">
      <formula1>INDIRECT(IF(B$10=0,"$Q23","$Q18:$Q22"))</formula1>
    </dataValidation>
    <dataValidation type="list" allowBlank="1" showInputMessage="1" showErrorMessage="1" sqref="E26" xr:uid="{619DE9D7-A573-49B4-A714-EE581A72307A}">
      <formula1>INDIRECT(IF($E$10=0,"$Q$30","$Q$25:$Q$29"))</formula1>
    </dataValidation>
    <dataValidation type="list" allowBlank="1" showInputMessage="1" showErrorMessage="1" sqref="H26" xr:uid="{BF0C179D-23B5-4CB3-95E1-CDE3710E0EAF}">
      <formula1>INDIRECT(IF($H$10=0,"$Q$30","$Q$25:$Q$29"))</formula1>
    </dataValidation>
    <dataValidation type="list" allowBlank="1" showInputMessage="1" showErrorMessage="1" sqref="B15 E15 H15" xr:uid="{E3DA9F69-624E-4AF6-9100-567710D96848}">
      <formula1>INDIRECT(IF(B$10=0,"$Q11","$Q8:$Q10"))</formula1>
    </dataValidation>
    <dataValidation type="list" allowBlank="1" showInputMessage="1" showErrorMessage="1" sqref="B26" xr:uid="{86EB5002-1C08-4BF5-9C5C-E41D10AD86B5}">
      <formula1>INDIRECT(IF($B$10=0,"$Q$30","$Q$25:$Q$29"))</formula1>
    </dataValidation>
  </dataValidations>
  <pageMargins left="0.7" right="0.7" top="0.75" bottom="0.75" header="0.3" footer="0.3"/>
  <pageSetup paperSize="9" scale="84" orientation="landscape" r:id="rId1"/>
  <ignoredErrors>
    <ignoredError sqref="E10 B10"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A44"/>
  <sheetViews>
    <sheetView showZeros="0" zoomScaleNormal="100" workbookViewId="0">
      <selection activeCell="B14" sqref="B14"/>
    </sheetView>
  </sheetViews>
  <sheetFormatPr defaultColWidth="9" defaultRowHeight="15"/>
  <cols>
    <col min="1" max="1" width="21.875" style="2" customWidth="1"/>
    <col min="2" max="3" width="18.75" style="2" customWidth="1"/>
    <col min="4" max="4" width="1.125" style="2" customWidth="1"/>
    <col min="5" max="6" width="18.75" style="2" customWidth="1"/>
    <col min="7" max="7" width="1.125" style="2" customWidth="1"/>
    <col min="8" max="8" width="18.75" style="2" customWidth="1"/>
    <col min="9" max="9" width="18.75" style="255" customWidth="1"/>
    <col min="10" max="11" width="1.25" style="255" customWidth="1"/>
    <col min="12" max="12" width="29.875" style="255" customWidth="1"/>
    <col min="13" max="13" width="1.25" style="255" customWidth="1"/>
    <col min="14" max="14" width="3.625" style="2" customWidth="1"/>
    <col min="15" max="16" width="9" style="369"/>
    <col min="17" max="17" width="14.375" style="704" customWidth="1"/>
    <col min="18" max="18" width="9" style="704"/>
    <col min="19" max="21" width="9" style="255"/>
    <col min="22" max="22" width="37.75" style="2" customWidth="1"/>
    <col min="23" max="16384" width="9" style="2"/>
  </cols>
  <sheetData>
    <row r="1" spans="1:27" ht="12.75" customHeight="1" thickBot="1">
      <c r="A1" s="251" t="s">
        <v>258</v>
      </c>
      <c r="B1" s="252"/>
      <c r="C1" s="252"/>
      <c r="D1" s="252"/>
      <c r="E1" s="252"/>
      <c r="F1" s="252"/>
      <c r="G1" s="252"/>
      <c r="H1" s="252"/>
      <c r="I1" s="253"/>
      <c r="J1" s="253"/>
      <c r="K1" s="253"/>
      <c r="L1" s="253"/>
      <c r="M1" s="253"/>
      <c r="N1" s="252"/>
      <c r="O1" s="329"/>
      <c r="P1" s="702"/>
      <c r="Q1" s="329"/>
      <c r="R1" s="702"/>
      <c r="S1" s="253"/>
      <c r="T1" s="253"/>
      <c r="U1" s="253"/>
      <c r="V1" s="252"/>
    </row>
    <row r="2" spans="1:27" ht="9" customHeight="1" thickTop="1">
      <c r="A2" s="824" t="s">
        <v>459</v>
      </c>
      <c r="B2" s="803" t="str">
        <f>(初期設定!D5)</f>
        <v>第73回NHK杯全国高校放送コンテスト　宮崎県予選</v>
      </c>
      <c r="C2" s="804"/>
      <c r="D2" s="804"/>
      <c r="E2" s="804"/>
      <c r="F2" s="804"/>
      <c r="G2" s="805"/>
      <c r="H2" s="820" t="s">
        <v>228</v>
      </c>
      <c r="I2" s="370"/>
      <c r="J2" s="252"/>
      <c r="K2" s="252"/>
      <c r="L2" s="252"/>
      <c r="M2" s="252"/>
      <c r="N2" s="252"/>
      <c r="O2" s="329"/>
      <c r="P2" s="702"/>
      <c r="Q2" s="329"/>
      <c r="R2" s="702"/>
      <c r="S2" s="253"/>
      <c r="T2" s="253"/>
      <c r="U2" s="253"/>
      <c r="V2" s="275"/>
      <c r="W2" s="254"/>
      <c r="X2" s="256"/>
      <c r="AA2" s="255"/>
    </row>
    <row r="3" spans="1:27" ht="42" customHeight="1" thickBot="1">
      <c r="A3" s="824"/>
      <c r="B3" s="806"/>
      <c r="C3" s="807"/>
      <c r="D3" s="807"/>
      <c r="E3" s="807"/>
      <c r="F3" s="807"/>
      <c r="G3" s="808"/>
      <c r="H3" s="821"/>
      <c r="I3" s="370"/>
      <c r="J3" s="252"/>
      <c r="K3" s="252"/>
      <c r="L3" s="252"/>
      <c r="M3" s="252"/>
      <c r="N3" s="252"/>
      <c r="O3" s="329"/>
      <c r="P3" s="702"/>
      <c r="Q3" s="329"/>
      <c r="R3" s="702"/>
      <c r="S3" s="253"/>
      <c r="T3" s="253"/>
      <c r="U3" s="253"/>
      <c r="V3" s="275"/>
      <c r="W3" s="254"/>
      <c r="X3" s="256"/>
      <c r="AA3" s="255"/>
    </row>
    <row r="4" spans="1:27" ht="42" customHeight="1" thickTop="1" thickBot="1">
      <c r="A4" s="824"/>
      <c r="B4" s="809"/>
      <c r="C4" s="810"/>
      <c r="D4" s="810"/>
      <c r="E4" s="810"/>
      <c r="F4" s="810"/>
      <c r="G4" s="811"/>
      <c r="H4" s="330">
        <f>(Ⅰ!C9)</f>
        <v>0</v>
      </c>
      <c r="I4" s="371"/>
      <c r="J4" s="252"/>
      <c r="K4" s="252"/>
      <c r="L4" s="252"/>
      <c r="M4" s="252"/>
      <c r="N4" s="252"/>
      <c r="O4" s="329"/>
      <c r="P4" s="329" t="s">
        <v>1099</v>
      </c>
      <c r="Q4" s="702" t="s">
        <v>1174</v>
      </c>
      <c r="R4" s="702"/>
      <c r="S4" s="253"/>
      <c r="T4" s="253"/>
      <c r="U4" s="253"/>
      <c r="V4" s="275"/>
      <c r="W4" s="254"/>
      <c r="X4" s="256"/>
      <c r="AA4" s="255"/>
    </row>
    <row r="5" spans="1:27" ht="18.75" customHeight="1" thickTop="1" thickBot="1">
      <c r="A5" s="252"/>
      <c r="B5" s="252"/>
      <c r="C5" s="253"/>
      <c r="D5" s="253"/>
      <c r="E5" s="253"/>
      <c r="F5" s="253"/>
      <c r="G5" s="253"/>
      <c r="H5" s="253"/>
      <c r="I5" s="253"/>
      <c r="J5" s="253"/>
      <c r="K5" s="253"/>
      <c r="L5" s="253"/>
      <c r="M5" s="253"/>
      <c r="N5" s="253"/>
      <c r="O5" s="329"/>
      <c r="P5" s="329"/>
      <c r="Q5" s="702" t="s">
        <v>1098</v>
      </c>
      <c r="R5" s="702"/>
      <c r="S5" s="253"/>
      <c r="T5" s="253"/>
      <c r="U5" s="253"/>
      <c r="V5" s="252"/>
    </row>
    <row r="6" spans="1:27" ht="18.75" customHeight="1" thickBot="1">
      <c r="A6" s="252"/>
      <c r="B6" s="746" t="s">
        <v>259</v>
      </c>
      <c r="C6" s="747"/>
      <c r="D6" s="747"/>
      <c r="E6" s="747"/>
      <c r="F6" s="747"/>
      <c r="G6" s="747"/>
      <c r="H6" s="747"/>
      <c r="I6" s="748"/>
      <c r="J6" s="253"/>
      <c r="K6" s="253"/>
      <c r="L6" s="253"/>
      <c r="M6" s="253"/>
      <c r="N6" s="252"/>
      <c r="O6" s="329"/>
      <c r="P6" s="329"/>
      <c r="Q6" s="702" t="s">
        <v>1097</v>
      </c>
      <c r="R6" s="702"/>
      <c r="S6" s="253"/>
      <c r="T6" s="253"/>
      <c r="U6" s="253"/>
      <c r="V6" s="252"/>
    </row>
    <row r="7" spans="1:27" ht="7.5" customHeight="1" thickBot="1">
      <c r="A7" s="252"/>
      <c r="B7" s="252"/>
      <c r="C7" s="252"/>
      <c r="D7" s="252"/>
      <c r="E7" s="252"/>
      <c r="F7" s="252"/>
      <c r="G7" s="252"/>
      <c r="H7" s="252"/>
      <c r="I7" s="253"/>
      <c r="J7" s="372"/>
      <c r="K7" s="372"/>
      <c r="L7" s="253"/>
      <c r="M7" s="372"/>
      <c r="N7" s="252"/>
      <c r="O7" s="329"/>
      <c r="P7" s="329"/>
      <c r="Q7" s="702"/>
      <c r="R7" s="702"/>
      <c r="S7" s="253"/>
      <c r="T7" s="253"/>
      <c r="U7" s="253"/>
      <c r="V7" s="252"/>
    </row>
    <row r="8" spans="1:27" ht="26.25" customHeight="1">
      <c r="A8" s="252"/>
      <c r="B8" s="331" t="s">
        <v>260</v>
      </c>
      <c r="C8" s="826" t="s">
        <v>1100</v>
      </c>
      <c r="D8" s="627"/>
      <c r="E8" s="332" t="s">
        <v>261</v>
      </c>
      <c r="F8" s="826" t="s">
        <v>1100</v>
      </c>
      <c r="G8" s="627"/>
      <c r="H8" s="333" t="s">
        <v>262</v>
      </c>
      <c r="I8" s="826" t="s">
        <v>1100</v>
      </c>
      <c r="J8" s="253"/>
      <c r="K8" s="253"/>
      <c r="L8" s="253"/>
      <c r="M8" s="253"/>
      <c r="N8" s="252"/>
      <c r="O8" s="329"/>
      <c r="P8" s="329" t="s">
        <v>927</v>
      </c>
      <c r="Q8" s="702" t="s">
        <v>1174</v>
      </c>
      <c r="R8" s="702"/>
      <c r="S8" s="253"/>
      <c r="T8" s="253"/>
      <c r="U8" s="253"/>
      <c r="V8" s="252"/>
    </row>
    <row r="9" spans="1:27" ht="17.25" customHeight="1" thickBot="1">
      <c r="A9" s="334"/>
      <c r="B9" s="335" t="s">
        <v>264</v>
      </c>
      <c r="C9" s="827"/>
      <c r="D9" s="627"/>
      <c r="E9" s="336" t="s">
        <v>264</v>
      </c>
      <c r="F9" s="827"/>
      <c r="G9" s="627"/>
      <c r="H9" s="337" t="s">
        <v>264</v>
      </c>
      <c r="I9" s="827"/>
      <c r="J9" s="338"/>
      <c r="K9" s="338"/>
      <c r="L9" s="253"/>
      <c r="M9" s="338"/>
      <c r="N9" s="252"/>
      <c r="O9" s="329"/>
      <c r="P9" s="329"/>
      <c r="Q9" s="703" t="s">
        <v>1191</v>
      </c>
      <c r="R9" s="702"/>
      <c r="S9" s="253"/>
      <c r="T9" s="253"/>
      <c r="U9" s="253"/>
      <c r="V9" s="252"/>
    </row>
    <row r="10" spans="1:27" ht="21.75" customHeight="1" thickBot="1">
      <c r="A10" s="409" t="s">
        <v>458</v>
      </c>
      <c r="B10" s="339" t="str">
        <f>(Ⅲ２!E14)</f>
        <v/>
      </c>
      <c r="C10" s="625"/>
      <c r="D10" s="341"/>
      <c r="E10" s="339" t="str">
        <f>Ⅲ２!E15</f>
        <v/>
      </c>
      <c r="F10" s="625"/>
      <c r="G10" s="341"/>
      <c r="H10" s="339" t="str">
        <f>Ⅲ２!E16</f>
        <v/>
      </c>
      <c r="I10" s="340"/>
      <c r="J10" s="341"/>
      <c r="K10" s="817" t="str">
        <f>IF(AND(L16="",L18="",L21=""),"OK！","次に進む前に確認が必要です！")</f>
        <v>次に進む前に確認が必要です！</v>
      </c>
      <c r="L10" s="818"/>
      <c r="M10" s="819"/>
      <c r="N10" s="252"/>
      <c r="O10" s="329"/>
      <c r="P10" s="329"/>
      <c r="Q10" s="702" t="s">
        <v>1190</v>
      </c>
      <c r="R10" s="702"/>
      <c r="S10" s="253"/>
      <c r="T10" s="253"/>
      <c r="U10" s="253"/>
      <c r="V10" s="252"/>
    </row>
    <row r="11" spans="1:27" ht="10.9" customHeight="1" thickBot="1">
      <c r="A11" s="342"/>
      <c r="B11" s="343"/>
      <c r="C11" s="360"/>
      <c r="D11" s="323"/>
      <c r="E11" s="343"/>
      <c r="F11" s="360"/>
      <c r="G11" s="323"/>
      <c r="H11" s="343"/>
      <c r="I11" s="360"/>
      <c r="J11" s="323"/>
      <c r="K11" s="345"/>
      <c r="L11" s="355"/>
      <c r="M11" s="346"/>
      <c r="N11" s="252"/>
      <c r="O11" s="329"/>
      <c r="P11" s="329"/>
      <c r="Q11" s="702"/>
      <c r="R11" s="702"/>
      <c r="S11" s="253"/>
      <c r="T11" s="253"/>
      <c r="U11" s="253"/>
      <c r="V11" s="252"/>
    </row>
    <row r="12" spans="1:27" ht="22.5" customHeight="1">
      <c r="A12" s="347" t="str">
        <f>Ⅳ１!A12</f>
        <v>番組部門審査担当</v>
      </c>
      <c r="B12" s="696"/>
      <c r="C12" s="613"/>
      <c r="D12" s="612"/>
      <c r="E12" s="696"/>
      <c r="F12" s="613"/>
      <c r="G12" s="612"/>
      <c r="H12" s="696"/>
      <c r="I12" s="617"/>
      <c r="J12" s="341"/>
      <c r="K12" s="348"/>
      <c r="L12" s="722" t="str">
        <f>IF(B10=0,"",IF(B12="入力必須(クリック後選択)","「番組部門審査担当」記載未入力あり",IF(E10=0,"",IF(E12="入力必須(クリック後選択)","「番組部門審査担当」記載未入力あり",IF(E12="","「番組部門審査担当」記載未入力あり",IF(H10=0,"",IF(H12="入力必須(クリック後選択)","「番組部門審査担当」記載未入力あり",IF(H12="","「番組部門審査担当」記載未入力あり",""))))))))</f>
        <v>「番組部門審査担当」記載未入力あり</v>
      </c>
      <c r="M12" s="350"/>
      <c r="N12" s="252"/>
      <c r="O12" s="329"/>
      <c r="P12" s="329" t="s">
        <v>1102</v>
      </c>
      <c r="Q12" s="702" t="s">
        <v>1173</v>
      </c>
      <c r="R12" s="702"/>
      <c r="S12" s="253"/>
      <c r="T12" s="253"/>
      <c r="U12" s="253"/>
      <c r="V12" s="252"/>
    </row>
    <row r="13" spans="1:27" ht="13.5" customHeight="1" thickBot="1">
      <c r="A13" s="342"/>
      <c r="B13" s="694" t="str">
        <f>IF(B10=0,"",IF(B12="","入力を選択（クリック）",IF(B12="入力を選択（クリック）","↑要確認！","")))</f>
        <v>入力を選択（クリック）</v>
      </c>
      <c r="C13" s="352"/>
      <c r="D13" s="352"/>
      <c r="E13" s="694" t="str">
        <f>IF(E10=0,"",IF(E12="","入力を選択（クリック）",IF(E12="入力を選択（クリック）","↑要確認！","")))</f>
        <v>入力を選択（クリック）</v>
      </c>
      <c r="F13" s="352"/>
      <c r="G13" s="352"/>
      <c r="H13" s="694" t="str">
        <f>IF(H10=0,"",IF(H12="","入力を選択（クリック）",IF(H12="入力を選択（クリック）","↑要確認！","")))</f>
        <v>入力を選択（クリック）</v>
      </c>
      <c r="I13" s="352"/>
      <c r="J13" s="352"/>
      <c r="K13" s="353"/>
      <c r="L13" s="355"/>
      <c r="M13" s="354"/>
      <c r="N13" s="252"/>
      <c r="O13" s="329"/>
      <c r="P13" s="329"/>
      <c r="Q13" s="702" t="s">
        <v>1192</v>
      </c>
      <c r="R13" s="702"/>
      <c r="S13" s="253"/>
      <c r="T13" s="253"/>
      <c r="U13" s="253"/>
      <c r="V13" s="252"/>
    </row>
    <row r="14" spans="1:27" ht="6.75" customHeight="1">
      <c r="A14" s="342"/>
      <c r="B14" s="620"/>
      <c r="C14" s="352"/>
      <c r="D14" s="352"/>
      <c r="E14" s="620"/>
      <c r="F14" s="352"/>
      <c r="G14" s="352"/>
      <c r="H14" s="352"/>
      <c r="I14" s="352"/>
      <c r="J14" s="352"/>
      <c r="K14" s="353"/>
      <c r="L14" s="355"/>
      <c r="M14" s="354"/>
      <c r="N14" s="252"/>
      <c r="O14" s="329"/>
      <c r="P14" s="329"/>
      <c r="Q14" s="702" t="s">
        <v>1193</v>
      </c>
      <c r="R14" s="702"/>
      <c r="S14" s="253"/>
      <c r="T14" s="253"/>
      <c r="U14" s="253"/>
      <c r="V14" s="252"/>
    </row>
    <row r="15" spans="1:27" ht="22.5" customHeight="1">
      <c r="A15" s="347" t="str">
        <f>(初期設定!D30)</f>
        <v>6月10日（水）午後の準備</v>
      </c>
      <c r="B15" s="829" t="s">
        <v>1175</v>
      </c>
      <c r="C15" s="829"/>
      <c r="D15" s="829"/>
      <c r="E15" s="829"/>
      <c r="F15" s="829"/>
      <c r="G15" s="829"/>
      <c r="H15" s="829"/>
      <c r="I15" s="829"/>
      <c r="J15" s="352"/>
      <c r="K15" s="353"/>
      <c r="L15" s="355"/>
      <c r="M15" s="354"/>
      <c r="N15" s="252"/>
      <c r="O15" s="329"/>
      <c r="P15" s="329"/>
      <c r="Q15" s="702" t="s">
        <v>1196</v>
      </c>
      <c r="R15" s="702"/>
      <c r="S15" s="253"/>
      <c r="T15" s="253"/>
      <c r="U15" s="253"/>
      <c r="V15" s="252"/>
    </row>
    <row r="16" spans="1:27" ht="13.5" customHeight="1">
      <c r="A16" s="618"/>
      <c r="B16" s="613"/>
      <c r="C16" s="613"/>
      <c r="D16" s="613"/>
      <c r="E16" s="613"/>
      <c r="F16" s="613"/>
      <c r="G16" s="613"/>
      <c r="H16" s="613"/>
      <c r="I16" s="613"/>
      <c r="J16" s="341"/>
      <c r="K16" s="348"/>
      <c r="L16" s="349"/>
      <c r="M16" s="350"/>
      <c r="N16" s="252"/>
      <c r="O16" s="329"/>
      <c r="P16" s="329"/>
      <c r="Q16" s="702" t="s">
        <v>263</v>
      </c>
      <c r="R16" s="702"/>
      <c r="S16" s="253"/>
      <c r="T16" s="253"/>
      <c r="U16" s="253"/>
      <c r="V16" s="252"/>
    </row>
    <row r="17" spans="1:22" ht="6.75" customHeight="1" thickBot="1">
      <c r="A17" s="342"/>
      <c r="B17" s="614"/>
      <c r="C17" s="614"/>
      <c r="D17" s="352"/>
      <c r="E17" s="614"/>
      <c r="F17" s="614"/>
      <c r="G17" s="352"/>
      <c r="H17" s="614"/>
      <c r="I17" s="614"/>
      <c r="J17" s="352"/>
      <c r="K17" s="353"/>
      <c r="L17" s="355"/>
      <c r="M17" s="354"/>
      <c r="N17" s="252"/>
      <c r="O17" s="329"/>
      <c r="P17" s="329"/>
      <c r="Q17" s="329"/>
      <c r="R17" s="702"/>
      <c r="S17" s="253"/>
      <c r="T17" s="253"/>
      <c r="U17" s="253"/>
      <c r="V17" s="252"/>
    </row>
    <row r="18" spans="1:22" ht="22.5" customHeight="1">
      <c r="A18" s="347" t="str">
        <f>Ⅳ１!A18</f>
        <v>6月11日（木）の運営</v>
      </c>
      <c r="B18" s="696"/>
      <c r="C18" s="697"/>
      <c r="D18" s="616"/>
      <c r="E18" s="696"/>
      <c r="F18" s="697"/>
      <c r="G18" s="616"/>
      <c r="H18" s="698"/>
      <c r="I18" s="696"/>
      <c r="J18" s="341"/>
      <c r="K18" s="348"/>
      <c r="L18" s="349" t="str">
        <f>IF(B10=0,"",IF(B18="入力を選択（クリック）","「運営」記載未入力あり",IF(C18="","「派遣依頼文書」未入力あり",IF(E10=0,"",IF(E18="入力を選択（クリック）","「運営」記載未入力あり",IF(E18="","「運営」記載未入力あり",IF(F18="","「派遣依頼文書」未入力あり",IF(H10=0,"",IF(H18="入力を選択（クリック）","「運営」記載未入力あり",IF(H18="","「運営」記載未入力あり",IF(I18="","「派遣依頼文書」未入力あり","")))))))))))</f>
        <v>「派遣依頼文書」未入力あり</v>
      </c>
      <c r="M18" s="350"/>
      <c r="N18" s="252"/>
      <c r="O18" s="329"/>
      <c r="P18" s="329" t="s">
        <v>1103</v>
      </c>
      <c r="Q18" s="702" t="s">
        <v>1174</v>
      </c>
      <c r="R18" s="702"/>
      <c r="S18" s="253"/>
      <c r="T18" s="253"/>
      <c r="U18" s="253"/>
      <c r="V18" s="252"/>
    </row>
    <row r="19" spans="1:22" ht="13.5" customHeight="1" thickBot="1">
      <c r="A19" s="342"/>
      <c r="B19" s="705" t="str">
        <f>IF(B10=0,"",IF(B18="","入力を選択（クリック）",IF(B18="入力を選択（クリック）","↑要確認！","")))</f>
        <v>入力を選択（クリック）</v>
      </c>
      <c r="C19" s="705" t="str">
        <f>IF(B10=0,"",IF(C18="","入力を選択（クリック）",IF(C18="入力を選択（クリック）","↑要確認！","")))</f>
        <v>入力を選択（クリック）</v>
      </c>
      <c r="D19" s="626"/>
      <c r="E19" s="705" t="str">
        <f>IF(E10=0,"",IF(E18="","入力を選択（クリック）",IF(E18="入力を選択（クリック）","↑要確認！","")))</f>
        <v>入力を選択（クリック）</v>
      </c>
      <c r="F19" s="705" t="str">
        <f>IF(E10=0,"",IF(F18="","入力を選択（クリック）",IF(F18="入力を選択（クリック）","↑要確認！","")))</f>
        <v>入力を選択（クリック）</v>
      </c>
      <c r="G19" s="626"/>
      <c r="H19" s="705" t="str">
        <f>IF(H10=0,"",IF(H18="","入力を選択（クリック）",IF(H18="入力を選択（クリック）","↑要確認！","")))</f>
        <v>入力を選択（クリック）</v>
      </c>
      <c r="I19" s="705" t="str">
        <f>IF(H10=0,"",IF(I18="","入力を選択（クリック）",IF(I18="入力を選択（クリック）","↑要確認！","")))</f>
        <v>入力を選択（クリック）</v>
      </c>
      <c r="J19" s="352"/>
      <c r="K19" s="353"/>
      <c r="L19" s="355"/>
      <c r="M19" s="354"/>
      <c r="N19" s="252"/>
      <c r="O19" s="329"/>
      <c r="P19" s="329"/>
      <c r="Q19" s="702" t="s">
        <v>1192</v>
      </c>
      <c r="R19" s="329"/>
      <c r="S19" s="253"/>
      <c r="T19" s="253"/>
      <c r="U19" s="253"/>
      <c r="V19" s="252"/>
    </row>
    <row r="20" spans="1:22" ht="7.5" customHeight="1" thickBot="1">
      <c r="A20" s="342"/>
      <c r="B20" s="351"/>
      <c r="C20" s="351"/>
      <c r="D20" s="352"/>
      <c r="E20" s="351"/>
      <c r="F20" s="351"/>
      <c r="G20" s="352"/>
      <c r="H20" s="351"/>
      <c r="I20" s="351"/>
      <c r="J20" s="352"/>
      <c r="K20" s="353"/>
      <c r="L20" s="355"/>
      <c r="M20" s="354"/>
      <c r="N20" s="252"/>
      <c r="O20" s="329"/>
      <c r="P20" s="329"/>
      <c r="Q20" s="702" t="s">
        <v>1193</v>
      </c>
      <c r="R20" s="329"/>
      <c r="S20" s="253"/>
      <c r="T20" s="253"/>
      <c r="U20" s="253"/>
      <c r="V20" s="252"/>
    </row>
    <row r="21" spans="1:22" ht="22.5" customHeight="1">
      <c r="A21" s="347" t="str">
        <f>Ⅳ１!A21</f>
        <v>6月12日（金）の運営</v>
      </c>
      <c r="B21" s="696"/>
      <c r="C21" s="697"/>
      <c r="D21" s="616"/>
      <c r="E21" s="696"/>
      <c r="F21" s="697"/>
      <c r="G21" s="616"/>
      <c r="H21" s="698"/>
      <c r="I21" s="696"/>
      <c r="J21" s="341"/>
      <c r="K21" s="348"/>
      <c r="L21" s="349" t="str">
        <f>IF(B10=0,"",IF(B21="入力を選択（クリック）","「運営」記載未入力あり",IF(C21="","「派遣依頼文書」未入力あり",IF(E10=0,"",IF(E21="入力を選択（クリック）","「運営」記載未入力あり",IF(E21="","「運営」記載未入力あり",IF(F21="","「派遣依頼文書」未入力あり",IF(H10=0,"",IF(H21="入力を選択（クリック）","「運営」記載未入力あり",IF(H21="","「運営」記載未入力あり",IF(I21="","「派遣依頼文書」未入力あり","")))))))))))</f>
        <v>「派遣依頼文書」未入力あり</v>
      </c>
      <c r="M21" s="350"/>
      <c r="N21" s="252"/>
      <c r="O21" s="329"/>
      <c r="P21" s="329"/>
      <c r="Q21" s="702" t="s">
        <v>1196</v>
      </c>
      <c r="R21" s="329"/>
      <c r="S21" s="253"/>
      <c r="T21" s="253"/>
      <c r="U21" s="253"/>
      <c r="V21" s="252"/>
    </row>
    <row r="22" spans="1:22" ht="13.5" customHeight="1" thickBot="1">
      <c r="A22" s="342"/>
      <c r="B22" s="705" t="str">
        <f>IF(B10=0,"",IF(B21="","入力を選択（クリック）",IF(B21="入力を選択（クリック）","↑要確認！","")))</f>
        <v>入力を選択（クリック）</v>
      </c>
      <c r="C22" s="705" t="str">
        <f>IF(B10=0,"",IF(C21="","入力を選択（クリック）",IF(C21="入力を選択（クリック）","↑要確認！","")))</f>
        <v>入力を選択（クリック）</v>
      </c>
      <c r="D22" s="626"/>
      <c r="E22" s="705" t="str">
        <f>IF(E10=0,"",IF(E21="","入力を選択（クリック）",IF(E21="入力を選択（クリック）","↑要確認！","")))</f>
        <v>入力を選択（クリック）</v>
      </c>
      <c r="F22" s="705" t="str">
        <f>IF(E10=0,"",IF(F21="","入力を選択（クリック）",IF(F21="入力を選択（クリック）","↑要確認！","")))</f>
        <v>入力を選択（クリック）</v>
      </c>
      <c r="G22" s="626"/>
      <c r="H22" s="705" t="str">
        <f>IF(H10=0,"",IF(H21="","入力を選択（クリック）",IF(H21="入力を選択（クリック）","↑要確認！","")))</f>
        <v>入力を選択（クリック）</v>
      </c>
      <c r="I22" s="705" t="str">
        <f>IF(H10=0,"",IF(I21="","入力を選択（クリック）",IF(I21="入力を選択（クリック）","↑要確認！","")))</f>
        <v>入力を選択（クリック）</v>
      </c>
      <c r="J22" s="352"/>
      <c r="K22" s="353"/>
      <c r="L22" s="355"/>
      <c r="M22" s="354"/>
      <c r="N22" s="252"/>
      <c r="O22" s="329"/>
      <c r="P22" s="329"/>
      <c r="Q22" s="702" t="s">
        <v>263</v>
      </c>
      <c r="R22" s="329"/>
      <c r="S22" s="253"/>
      <c r="T22" s="253"/>
      <c r="U22" s="253"/>
      <c r="V22" s="252"/>
    </row>
    <row r="23" spans="1:22" ht="7.5" customHeight="1" thickBot="1">
      <c r="A23" s="342"/>
      <c r="B23" s="351"/>
      <c r="C23" s="351"/>
      <c r="D23" s="352"/>
      <c r="E23" s="351"/>
      <c r="F23" s="351"/>
      <c r="G23" s="352"/>
      <c r="H23" s="351"/>
      <c r="I23" s="351"/>
      <c r="J23" s="352"/>
      <c r="K23" s="353"/>
      <c r="L23" s="355"/>
      <c r="M23" s="354"/>
      <c r="N23" s="252"/>
      <c r="O23" s="329"/>
      <c r="P23" s="329"/>
      <c r="Q23" s="702"/>
      <c r="R23" s="329"/>
      <c r="S23" s="253"/>
      <c r="T23" s="253"/>
      <c r="U23" s="253"/>
      <c r="V23" s="252"/>
    </row>
    <row r="24" spans="1:22" ht="30" customHeight="1" thickBot="1">
      <c r="A24" s="356" t="s">
        <v>265</v>
      </c>
      <c r="B24" s="815"/>
      <c r="C24" s="825"/>
      <c r="D24" s="699"/>
      <c r="E24" s="815"/>
      <c r="F24" s="828"/>
      <c r="G24" s="699"/>
      <c r="H24" s="815"/>
      <c r="I24" s="816"/>
      <c r="J24" s="357"/>
      <c r="K24" s="358"/>
      <c r="L24" s="355"/>
      <c r="M24" s="359"/>
      <c r="N24" s="252"/>
      <c r="O24" s="329">
        <f>Ⅳ１!O22</f>
        <v>0</v>
      </c>
      <c r="P24" s="329"/>
      <c r="Q24" s="329"/>
      <c r="R24" s="329"/>
      <c r="S24" s="253"/>
      <c r="T24" s="253"/>
      <c r="U24" s="253"/>
      <c r="V24" s="252"/>
    </row>
    <row r="25" spans="1:22" ht="6.75" customHeight="1" thickBot="1">
      <c r="A25" s="399"/>
      <c r="B25" s="400"/>
      <c r="C25" s="401"/>
      <c r="D25" s="621"/>
      <c r="E25" s="400"/>
      <c r="F25" s="401"/>
      <c r="G25" s="621"/>
      <c r="H25" s="400"/>
      <c r="I25" s="401"/>
      <c r="J25" s="357"/>
      <c r="K25" s="362"/>
      <c r="L25" s="355"/>
      <c r="M25" s="363"/>
      <c r="N25" s="252"/>
      <c r="O25" s="329"/>
      <c r="P25" s="702" t="s">
        <v>1048</v>
      </c>
      <c r="Q25" s="702" t="s">
        <v>1174</v>
      </c>
      <c r="R25" s="329"/>
      <c r="S25" s="253"/>
      <c r="T25" s="253"/>
      <c r="U25" s="253"/>
      <c r="V25" s="252"/>
    </row>
    <row r="26" spans="1:22" ht="30" customHeight="1">
      <c r="A26" s="356" t="s">
        <v>453</v>
      </c>
      <c r="B26" s="696"/>
      <c r="C26" s="302" t="str">
        <f>Ⅳ１!C26</f>
        <v>※１個700円前後（税込み）予定</v>
      </c>
      <c r="D26" s="302"/>
      <c r="E26" s="695"/>
      <c r="F26" s="611" t="str">
        <f>C26</f>
        <v>※１個700円前後（税込み）予定</v>
      </c>
      <c r="G26" s="302"/>
      <c r="H26" s="695"/>
      <c r="I26" s="611" t="str">
        <f>C26</f>
        <v>※１個700円前後（税込み）予定</v>
      </c>
      <c r="J26" s="357"/>
      <c r="K26" s="364"/>
      <c r="L26" s="355"/>
      <c r="M26" s="365"/>
      <c r="N26" s="252"/>
      <c r="O26" s="329"/>
      <c r="P26" s="702"/>
      <c r="Q26" s="702" t="s">
        <v>1051</v>
      </c>
      <c r="R26" s="702"/>
      <c r="S26" s="253"/>
      <c r="T26" s="253"/>
      <c r="U26" s="253"/>
      <c r="V26" s="252"/>
    </row>
    <row r="27" spans="1:22" ht="13.5" customHeight="1" thickBot="1">
      <c r="A27" s="342"/>
      <c r="B27" s="705" t="str">
        <f>IF(B10=0,"",IF(B26="","入力を選択（クリック）",IF(B26="入力を選択（クリック）","↑要確認！","")))</f>
        <v>入力を選択（クリック）</v>
      </c>
      <c r="C27" s="360"/>
      <c r="D27" s="323"/>
      <c r="E27" s="707" t="str">
        <f>IF(E10=0,"",IF(E26="","入力を選択（クリック）",IF(E26="入力を選択（クリック）","↑要確認！","")))</f>
        <v>入力を選択（クリック）</v>
      </c>
      <c r="F27" s="323"/>
      <c r="G27" s="323"/>
      <c r="H27" s="707" t="str">
        <f>IF(H10=0,"",IF(H26="","入力を選択（クリック）",IF(H26="入力を選択（クリック）","↑要確認！","")))</f>
        <v>入力を選択（クリック）</v>
      </c>
      <c r="I27" s="323"/>
      <c r="J27" s="323"/>
      <c r="K27" s="364"/>
      <c r="L27" s="355"/>
      <c r="M27" s="365"/>
      <c r="N27" s="252"/>
      <c r="O27" s="329"/>
      <c r="P27" s="702"/>
      <c r="Q27" s="702" t="s">
        <v>1052</v>
      </c>
      <c r="R27" s="702"/>
      <c r="S27" s="253"/>
      <c r="T27" s="253"/>
      <c r="U27" s="253"/>
      <c r="V27" s="252"/>
    </row>
    <row r="28" spans="1:22" ht="9" customHeight="1" thickBot="1">
      <c r="A28" s="252"/>
      <c r="B28" s="252"/>
      <c r="C28" s="252"/>
      <c r="D28" s="252"/>
      <c r="E28" s="252"/>
      <c r="F28" s="252"/>
      <c r="G28" s="252"/>
      <c r="H28" s="252"/>
      <c r="I28" s="253"/>
      <c r="J28" s="338"/>
      <c r="K28" s="366"/>
      <c r="L28" s="367"/>
      <c r="M28" s="368"/>
      <c r="N28" s="252"/>
      <c r="O28" s="329"/>
      <c r="P28" s="702"/>
      <c r="Q28" s="702" t="s">
        <v>1050</v>
      </c>
      <c r="R28" s="702"/>
      <c r="S28" s="253"/>
      <c r="T28" s="253"/>
      <c r="U28" s="253"/>
      <c r="V28" s="252"/>
    </row>
    <row r="29" spans="1:22" ht="22.5" customHeight="1" thickBot="1">
      <c r="A29" s="347" t="s">
        <v>266</v>
      </c>
      <c r="B29" s="693"/>
      <c r="C29" s="361" t="s">
        <v>460</v>
      </c>
      <c r="D29" s="323"/>
      <c r="E29" s="693"/>
      <c r="F29" s="489" t="str">
        <f>C29</f>
        <v>※ハイフンは不要</v>
      </c>
      <c r="G29" s="323"/>
      <c r="H29" s="693"/>
      <c r="I29" s="489" t="str">
        <f>F29</f>
        <v>※ハイフンは不要</v>
      </c>
      <c r="J29" s="253"/>
      <c r="K29" s="253"/>
      <c r="L29" s="253"/>
      <c r="M29" s="253"/>
      <c r="N29" s="252"/>
      <c r="O29" s="329"/>
      <c r="P29" s="702"/>
      <c r="Q29" s="702" t="s">
        <v>1049</v>
      </c>
      <c r="R29" s="702"/>
      <c r="S29" s="253"/>
      <c r="T29" s="253"/>
      <c r="U29" s="253"/>
      <c r="V29" s="252"/>
    </row>
    <row r="30" spans="1:22" ht="12.75" customHeight="1">
      <c r="A30" s="802" t="s">
        <v>267</v>
      </c>
      <c r="B30" s="802"/>
      <c r="C30" s="252"/>
      <c r="D30" s="252"/>
      <c r="E30" s="252"/>
      <c r="F30" s="252"/>
      <c r="G30" s="252"/>
      <c r="H30" s="252"/>
      <c r="I30" s="253"/>
      <c r="J30" s="253"/>
      <c r="K30" s="253"/>
      <c r="L30" s="253"/>
      <c r="M30" s="253"/>
      <c r="N30" s="252"/>
      <c r="O30" s="253"/>
      <c r="P30" s="329"/>
      <c r="Q30" s="329"/>
      <c r="R30" s="329"/>
      <c r="S30" s="253"/>
      <c r="T30" s="253"/>
      <c r="U30" s="253"/>
      <c r="V30" s="252"/>
    </row>
    <row r="31" spans="1:22" ht="12.75" customHeight="1">
      <c r="A31" s="252"/>
      <c r="B31" s="252"/>
      <c r="C31" s="252"/>
      <c r="D31" s="252"/>
      <c r="E31" s="252"/>
      <c r="F31" s="252"/>
      <c r="G31" s="252"/>
      <c r="H31" s="252"/>
      <c r="I31" s="253"/>
      <c r="J31" s="253"/>
      <c r="K31" s="253"/>
      <c r="L31" s="253"/>
      <c r="M31" s="253"/>
      <c r="N31" s="252"/>
      <c r="O31" s="329"/>
      <c r="P31" s="702" t="s">
        <v>1088</v>
      </c>
      <c r="Q31" s="702" t="str">
        <f>初期設定!D34</f>
        <v>入力を選択（クリック）</v>
      </c>
      <c r="R31" s="702"/>
      <c r="S31" s="253"/>
      <c r="T31" s="253"/>
      <c r="U31" s="253"/>
      <c r="V31" s="252"/>
    </row>
    <row r="32" spans="1:22" ht="12.75" customHeight="1">
      <c r="A32" s="252"/>
      <c r="B32" s="252"/>
      <c r="C32" s="252"/>
      <c r="D32" s="252"/>
      <c r="E32" s="252"/>
      <c r="F32" s="252"/>
      <c r="G32" s="252"/>
      <c r="H32" s="252"/>
      <c r="I32" s="253"/>
      <c r="J32" s="253"/>
      <c r="K32" s="253"/>
      <c r="L32" s="253"/>
      <c r="M32" s="253"/>
      <c r="N32" s="252"/>
      <c r="O32" s="329"/>
      <c r="P32" s="702"/>
      <c r="Q32" s="702" t="str">
        <f>初期設定!D35</f>
        <v>①6月6日(土)の合同審査に参加（一部オンライン審査を含む）</v>
      </c>
      <c r="R32" s="702"/>
      <c r="S32" s="253"/>
      <c r="T32" s="253"/>
      <c r="U32" s="253"/>
      <c r="V32" s="252"/>
    </row>
    <row r="33" spans="1:22" ht="12.75" customHeight="1">
      <c r="A33" s="252"/>
      <c r="B33" s="252"/>
      <c r="C33" s="252"/>
      <c r="D33" s="252"/>
      <c r="E33" s="252"/>
      <c r="F33" s="252"/>
      <c r="G33" s="252"/>
      <c r="H33" s="252"/>
      <c r="I33" s="253"/>
      <c r="J33" s="253"/>
      <c r="K33" s="253"/>
      <c r="L33" s="253"/>
      <c r="M33" s="253"/>
      <c r="N33" s="252"/>
      <c r="O33" s="329"/>
      <c r="P33" s="702"/>
      <c r="Q33" s="702" t="str">
        <f>初期設定!D36</f>
        <v>②すべてオンラインで審査参加</v>
      </c>
      <c r="R33" s="702"/>
      <c r="S33" s="253"/>
      <c r="T33" s="253"/>
      <c r="U33" s="253"/>
      <c r="V33" s="252"/>
    </row>
    <row r="34" spans="1:22" ht="12.75" customHeight="1">
      <c r="A34" s="252"/>
      <c r="B34" s="252"/>
      <c r="C34" s="252"/>
      <c r="D34" s="252"/>
      <c r="E34" s="252"/>
      <c r="F34" s="252"/>
      <c r="G34" s="252"/>
      <c r="H34" s="252"/>
      <c r="I34" s="253"/>
      <c r="J34" s="253"/>
      <c r="K34" s="253"/>
      <c r="L34" s="253"/>
      <c r="M34" s="253"/>
      <c r="N34" s="252"/>
      <c r="O34" s="329"/>
      <c r="P34" s="702"/>
      <c r="Q34" s="702" t="str">
        <f>初期設定!D37</f>
        <v>③本大会の番組部門審査担当外</v>
      </c>
      <c r="R34" s="702"/>
      <c r="S34" s="253"/>
      <c r="T34" s="253"/>
      <c r="U34" s="253"/>
      <c r="V34" s="252"/>
    </row>
    <row r="35" spans="1:22" ht="12.75" customHeight="1">
      <c r="A35" s="252"/>
      <c r="B35" s="252"/>
      <c r="C35" s="252"/>
      <c r="D35" s="252"/>
      <c r="E35" s="252"/>
      <c r="F35" s="252"/>
      <c r="G35" s="252"/>
      <c r="H35" s="252"/>
      <c r="I35" s="253"/>
      <c r="J35" s="253"/>
      <c r="K35" s="253"/>
      <c r="L35" s="253"/>
      <c r="M35" s="253"/>
      <c r="N35" s="252"/>
      <c r="O35" s="329"/>
      <c r="P35" s="702"/>
      <c r="Q35" s="702"/>
      <c r="R35" s="702"/>
      <c r="S35" s="253"/>
      <c r="T35" s="253"/>
      <c r="U35" s="253"/>
      <c r="V35" s="252"/>
    </row>
    <row r="36" spans="1:22" ht="12.75" customHeight="1">
      <c r="A36" s="252"/>
      <c r="B36" s="252"/>
      <c r="C36" s="252"/>
      <c r="D36" s="252"/>
      <c r="E36" s="252"/>
      <c r="F36" s="252"/>
      <c r="G36" s="252"/>
      <c r="H36" s="252"/>
      <c r="I36" s="253"/>
      <c r="J36" s="253"/>
      <c r="K36" s="253"/>
      <c r="L36" s="253"/>
      <c r="M36" s="253"/>
      <c r="N36" s="252"/>
      <c r="O36" s="329"/>
      <c r="P36" s="329"/>
      <c r="Q36" s="329"/>
      <c r="R36" s="329"/>
      <c r="S36" s="253"/>
      <c r="T36" s="253"/>
      <c r="U36" s="253"/>
      <c r="V36" s="252"/>
    </row>
    <row r="37" spans="1:22" ht="12.75" customHeight="1">
      <c r="A37" s="252"/>
      <c r="B37" s="252"/>
      <c r="C37" s="252"/>
      <c r="D37" s="252"/>
      <c r="E37" s="252"/>
      <c r="F37" s="252"/>
      <c r="G37" s="252"/>
      <c r="H37" s="252"/>
      <c r="I37" s="253"/>
      <c r="J37" s="253"/>
      <c r="K37" s="253"/>
      <c r="L37" s="253"/>
      <c r="M37" s="253"/>
      <c r="N37" s="252"/>
      <c r="O37" s="329"/>
      <c r="P37" s="329"/>
      <c r="Q37" s="329"/>
      <c r="R37" s="329"/>
      <c r="S37" s="253"/>
      <c r="T37" s="253"/>
      <c r="U37" s="253"/>
      <c r="V37" s="252"/>
    </row>
    <row r="38" spans="1:22" ht="12.75" customHeight="1">
      <c r="A38" s="252"/>
      <c r="B38" s="252"/>
      <c r="C38" s="252"/>
      <c r="D38" s="252"/>
      <c r="E38" s="252"/>
      <c r="F38" s="252"/>
      <c r="G38" s="252"/>
      <c r="H38" s="252"/>
      <c r="I38" s="253"/>
      <c r="J38" s="253"/>
      <c r="K38" s="253"/>
      <c r="L38" s="253"/>
      <c r="M38" s="253"/>
      <c r="N38" s="252"/>
      <c r="O38" s="329"/>
      <c r="P38" s="329"/>
      <c r="Q38" s="329"/>
      <c r="R38" s="329"/>
      <c r="S38" s="253"/>
      <c r="T38" s="253"/>
      <c r="U38" s="253"/>
      <c r="V38" s="252"/>
    </row>
    <row r="39" spans="1:22" ht="12.75" customHeight="1">
      <c r="A39" s="252"/>
      <c r="B39" s="252"/>
      <c r="C39" s="252"/>
      <c r="D39" s="252"/>
      <c r="E39" s="252"/>
      <c r="F39" s="252"/>
      <c r="G39" s="252"/>
      <c r="H39" s="252"/>
      <c r="I39" s="253"/>
      <c r="J39" s="253"/>
      <c r="K39" s="253"/>
      <c r="L39" s="253"/>
      <c r="M39" s="253"/>
      <c r="N39" s="252"/>
      <c r="O39" s="329"/>
      <c r="P39" s="329"/>
      <c r="Q39" s="329"/>
      <c r="R39" s="329"/>
      <c r="S39" s="253"/>
      <c r="T39" s="253"/>
      <c r="U39" s="253"/>
      <c r="V39" s="252"/>
    </row>
    <row r="40" spans="1:22" ht="12.75" customHeight="1">
      <c r="A40" s="252"/>
      <c r="B40" s="252"/>
      <c r="C40" s="252"/>
      <c r="D40" s="252"/>
      <c r="E40" s="252"/>
      <c r="F40" s="252"/>
      <c r="G40" s="252"/>
      <c r="H40" s="252"/>
      <c r="I40" s="253"/>
      <c r="J40" s="253"/>
      <c r="K40" s="253"/>
      <c r="L40" s="253"/>
      <c r="M40" s="253"/>
      <c r="N40" s="252"/>
      <c r="O40" s="329"/>
      <c r="P40" s="329"/>
      <c r="Q40" s="329"/>
      <c r="R40" s="329"/>
      <c r="S40" s="253"/>
      <c r="T40" s="253"/>
      <c r="U40" s="253"/>
      <c r="V40" s="252"/>
    </row>
    <row r="41" spans="1:22" ht="12.75" customHeight="1">
      <c r="A41" s="252"/>
      <c r="B41" s="252"/>
      <c r="C41" s="252"/>
      <c r="D41" s="252"/>
      <c r="E41" s="252"/>
      <c r="F41" s="252"/>
      <c r="G41" s="252"/>
      <c r="H41" s="252"/>
      <c r="I41" s="253"/>
      <c r="J41" s="253"/>
      <c r="K41" s="253"/>
      <c r="L41" s="253"/>
      <c r="M41" s="253"/>
      <c r="N41" s="252"/>
      <c r="O41" s="329"/>
      <c r="P41" s="329"/>
      <c r="Q41" s="329"/>
      <c r="R41" s="329"/>
      <c r="S41" s="253"/>
      <c r="T41" s="253"/>
      <c r="U41" s="253"/>
      <c r="V41" s="252"/>
    </row>
    <row r="42" spans="1:22">
      <c r="A42" s="252"/>
      <c r="B42" s="252"/>
      <c r="C42" s="252"/>
      <c r="D42" s="252"/>
      <c r="E42" s="252"/>
      <c r="F42" s="252"/>
      <c r="G42" s="252"/>
      <c r="H42" s="252"/>
      <c r="I42" s="253"/>
      <c r="J42" s="253"/>
      <c r="K42" s="253"/>
      <c r="L42" s="253"/>
      <c r="M42" s="253"/>
      <c r="N42" s="252"/>
      <c r="O42" s="329"/>
      <c r="P42" s="329"/>
      <c r="Q42" s="329"/>
      <c r="R42" s="329"/>
      <c r="S42" s="253"/>
      <c r="T42" s="253"/>
      <c r="U42" s="253"/>
      <c r="V42" s="252"/>
    </row>
    <row r="43" spans="1:22">
      <c r="A43" s="252"/>
      <c r="B43" s="252"/>
      <c r="C43" s="252"/>
      <c r="D43" s="252"/>
      <c r="E43" s="252"/>
      <c r="F43" s="252"/>
      <c r="G43" s="252"/>
      <c r="H43" s="252"/>
      <c r="I43" s="253"/>
      <c r="J43" s="253"/>
      <c r="K43" s="253"/>
      <c r="L43" s="253"/>
      <c r="M43" s="253"/>
      <c r="N43" s="252"/>
      <c r="O43" s="329"/>
      <c r="P43" s="329"/>
      <c r="Q43" s="329"/>
      <c r="R43" s="329"/>
      <c r="S43" s="253"/>
      <c r="T43" s="253"/>
      <c r="U43" s="253"/>
      <c r="V43" s="252"/>
    </row>
    <row r="44" spans="1:22">
      <c r="A44" s="252"/>
      <c r="B44" s="252"/>
      <c r="C44" s="252"/>
      <c r="D44" s="252"/>
      <c r="E44" s="252"/>
      <c r="F44" s="252"/>
      <c r="G44" s="252"/>
      <c r="H44" s="252"/>
      <c r="I44" s="253"/>
      <c r="J44" s="253"/>
      <c r="K44" s="253"/>
      <c r="L44" s="253"/>
      <c r="M44" s="253"/>
      <c r="N44" s="252"/>
      <c r="O44" s="329"/>
      <c r="P44" s="329"/>
      <c r="Q44" s="329"/>
      <c r="R44" s="329"/>
      <c r="S44" s="253"/>
      <c r="T44" s="253"/>
      <c r="U44" s="253"/>
      <c r="V44" s="252"/>
    </row>
  </sheetData>
  <mergeCells count="13">
    <mergeCell ref="K10:M10"/>
    <mergeCell ref="A30:B30"/>
    <mergeCell ref="B6:I6"/>
    <mergeCell ref="H2:H3"/>
    <mergeCell ref="C8:C9"/>
    <mergeCell ref="F8:F9"/>
    <mergeCell ref="I8:I9"/>
    <mergeCell ref="B24:C24"/>
    <mergeCell ref="E24:F24"/>
    <mergeCell ref="H24:I24"/>
    <mergeCell ref="A2:A4"/>
    <mergeCell ref="B2:G4"/>
    <mergeCell ref="B15:I15"/>
  </mergeCells>
  <phoneticPr fontId="4"/>
  <conditionalFormatting sqref="B10">
    <cfRule type="expression" dxfId="112" priority="390">
      <formula>LEN(B10)&gt;0</formula>
    </cfRule>
  </conditionalFormatting>
  <conditionalFormatting sqref="B12">
    <cfRule type="cellIs" dxfId="111" priority="151" operator="equal">
      <formula>"入力を選択（クリック）"</formula>
    </cfRule>
  </conditionalFormatting>
  <conditionalFormatting sqref="B13:B15">
    <cfRule type="cellIs" dxfId="110" priority="142" operator="equal">
      <formula>"↑要確認！"</formula>
    </cfRule>
  </conditionalFormatting>
  <conditionalFormatting sqref="B16">
    <cfRule type="cellIs" dxfId="109" priority="150" operator="equal">
      <formula>"入力必須(クリック後選択)"</formula>
    </cfRule>
  </conditionalFormatting>
  <conditionalFormatting sqref="B17">
    <cfRule type="cellIs" dxfId="108" priority="148" operator="equal">
      <formula>"↑要確認！"</formula>
    </cfRule>
  </conditionalFormatting>
  <conditionalFormatting sqref="B24 E24 H24">
    <cfRule type="cellIs" dxfId="107" priority="191" operator="equal">
      <formula>"入力必須(クリック後選択)"</formula>
    </cfRule>
  </conditionalFormatting>
  <conditionalFormatting sqref="B26:B27">
    <cfRule type="cellIs" dxfId="106" priority="10" operator="equal">
      <formula>"入力を選択（クリック）"</formula>
    </cfRule>
  </conditionalFormatting>
  <conditionalFormatting sqref="B27">
    <cfRule type="cellIs" dxfId="105" priority="11" operator="equal">
      <formula>"↑要確認！"</formula>
    </cfRule>
  </conditionalFormatting>
  <conditionalFormatting sqref="B29">
    <cfRule type="expression" dxfId="104" priority="20">
      <formula>B10=0</formula>
    </cfRule>
    <cfRule type="expression" dxfId="103" priority="21">
      <formula>LEN(B10)&gt;0</formula>
    </cfRule>
    <cfRule type="expression" dxfId="102" priority="23">
      <formula>LEN(B29)&gt;0</formula>
    </cfRule>
  </conditionalFormatting>
  <conditionalFormatting sqref="B18:C19">
    <cfRule type="cellIs" dxfId="101" priority="2" operator="equal">
      <formula>"入力を選択（クリック）"</formula>
    </cfRule>
  </conditionalFormatting>
  <conditionalFormatting sqref="B22:C22">
    <cfRule type="cellIs" dxfId="100" priority="1" operator="equal">
      <formula>"入力を選択（クリック）"</formula>
    </cfRule>
  </conditionalFormatting>
  <conditionalFormatting sqref="B21:D21">
    <cfRule type="cellIs" dxfId="99" priority="26" operator="equal">
      <formula>"入力を選択（クリック）"</formula>
    </cfRule>
  </conditionalFormatting>
  <conditionalFormatting sqref="B13:I14 B15">
    <cfRule type="cellIs" dxfId="98" priority="63" operator="equal">
      <formula>"入力を選択（クリック）"</formula>
    </cfRule>
  </conditionalFormatting>
  <conditionalFormatting sqref="B17:I17">
    <cfRule type="cellIs" dxfId="97" priority="74" operator="equal">
      <formula>"↑入力必須！"</formula>
    </cfRule>
  </conditionalFormatting>
  <conditionalFormatting sqref="B19:I20">
    <cfRule type="cellIs" dxfId="96" priority="24" operator="equal">
      <formula>"↑要確認！"</formula>
    </cfRule>
  </conditionalFormatting>
  <conditionalFormatting sqref="B22:I23">
    <cfRule type="cellIs" dxfId="95" priority="25" operator="equal">
      <formula>"↑要確認！"</formula>
    </cfRule>
  </conditionalFormatting>
  <conditionalFormatting sqref="B25:I25">
    <cfRule type="cellIs" dxfId="94" priority="71" operator="equal">
      <formula>"入力必須(クリック後選択)"</formula>
    </cfRule>
  </conditionalFormatting>
  <conditionalFormatting sqref="C21">
    <cfRule type="expression" dxfId="93" priority="42">
      <formula>LEN(C21)&gt;0</formula>
    </cfRule>
  </conditionalFormatting>
  <conditionalFormatting sqref="C12:D12">
    <cfRule type="expression" dxfId="92" priority="189">
      <formula>LEN(C12)&gt;0</formula>
    </cfRule>
  </conditionalFormatting>
  <conditionalFormatting sqref="C16:D16">
    <cfRule type="expression" dxfId="91" priority="154">
      <formula>LEN(C16)&gt;0</formula>
    </cfRule>
  </conditionalFormatting>
  <conditionalFormatting sqref="C18:D18">
    <cfRule type="expression" dxfId="90" priority="153">
      <formula>LEN(C18)&gt;0</formula>
    </cfRule>
  </conditionalFormatting>
  <conditionalFormatting sqref="E10">
    <cfRule type="expression" dxfId="89" priority="201">
      <formula>LEN(E10)&gt;0</formula>
    </cfRule>
  </conditionalFormatting>
  <conditionalFormatting sqref="E12">
    <cfRule type="cellIs" dxfId="88" priority="117" operator="equal">
      <formula>"入力を選択（クリック）"</formula>
    </cfRule>
  </conditionalFormatting>
  <conditionalFormatting sqref="E13:E14">
    <cfRule type="cellIs" dxfId="87" priority="62" operator="equal">
      <formula>"↑要確認！"</formula>
    </cfRule>
  </conditionalFormatting>
  <conditionalFormatting sqref="E16">
    <cfRule type="cellIs" dxfId="86" priority="116" operator="equal">
      <formula>"入力必須(クリック後選択)"</formula>
    </cfRule>
  </conditionalFormatting>
  <conditionalFormatting sqref="E17">
    <cfRule type="cellIs" dxfId="85" priority="114" operator="equal">
      <formula>"↑要確認！"</formula>
    </cfRule>
  </conditionalFormatting>
  <conditionalFormatting sqref="E18:E23">
    <cfRule type="cellIs" dxfId="84" priority="49" operator="equal">
      <formula>"入力を選択（クリック）"</formula>
    </cfRule>
  </conditionalFormatting>
  <conditionalFormatting sqref="E26:E27">
    <cfRule type="cellIs" dxfId="83" priority="15" operator="equal">
      <formula>"入力を選択（クリック）"</formula>
    </cfRule>
  </conditionalFormatting>
  <conditionalFormatting sqref="E27">
    <cfRule type="cellIs" dxfId="82" priority="14" operator="equal">
      <formula>"↑要確認！"</formula>
    </cfRule>
  </conditionalFormatting>
  <conditionalFormatting sqref="E29">
    <cfRule type="expression" dxfId="81" priority="32">
      <formula>LEN(E10)&gt;0</formula>
    </cfRule>
    <cfRule type="expression" dxfId="80" priority="348">
      <formula>LEN(E29)&gt;0</formula>
    </cfRule>
    <cfRule type="expression" dxfId="79" priority="31">
      <formula>E10=0</formula>
    </cfRule>
  </conditionalFormatting>
  <conditionalFormatting sqref="F18:F19">
    <cfRule type="cellIs" dxfId="78" priority="9" operator="equal">
      <formula>"入力を選択（クリック）"</formula>
    </cfRule>
  </conditionalFormatting>
  <conditionalFormatting sqref="F21:F22">
    <cfRule type="cellIs" dxfId="77" priority="37" operator="equal">
      <formula>"入力を選択（クリック）"</formula>
    </cfRule>
  </conditionalFormatting>
  <conditionalFormatting sqref="F12:G12">
    <cfRule type="expression" dxfId="76" priority="64">
      <formula>LEN(F12)&gt;0</formula>
    </cfRule>
  </conditionalFormatting>
  <conditionalFormatting sqref="F16:G16">
    <cfRule type="expression" dxfId="75" priority="68">
      <formula>LEN(F16)&gt;0</formula>
    </cfRule>
  </conditionalFormatting>
  <conditionalFormatting sqref="F18:G18">
    <cfRule type="expression" dxfId="74" priority="40">
      <formula>LEN(F18)&gt;0</formula>
    </cfRule>
  </conditionalFormatting>
  <conditionalFormatting sqref="F21:G21">
    <cfRule type="expression" dxfId="73" priority="38">
      <formula>LEN(F21)&gt;0</formula>
    </cfRule>
  </conditionalFormatting>
  <conditionalFormatting sqref="H4">
    <cfRule type="expression" dxfId="72" priority="376">
      <formula>LEN(H4)&gt;0</formula>
    </cfRule>
  </conditionalFormatting>
  <conditionalFormatting sqref="H10">
    <cfRule type="expression" dxfId="71" priority="226">
      <formula>LEN(H10)&gt;0</formula>
    </cfRule>
  </conditionalFormatting>
  <conditionalFormatting sqref="H12">
    <cfRule type="cellIs" dxfId="70" priority="59" operator="equal">
      <formula>"入力を選択（クリック）"</formula>
    </cfRule>
  </conditionalFormatting>
  <conditionalFormatting sqref="H13:H14">
    <cfRule type="cellIs" dxfId="69" priority="44" operator="equal">
      <formula>"↑要確認！"</formula>
    </cfRule>
  </conditionalFormatting>
  <conditionalFormatting sqref="H16">
    <cfRule type="cellIs" dxfId="68" priority="105" operator="equal">
      <formula>"入力必須(クリック後選択)"</formula>
    </cfRule>
  </conditionalFormatting>
  <conditionalFormatting sqref="H17">
    <cfRule type="cellIs" dxfId="67" priority="103" operator="equal">
      <formula>"↑要確認！"</formula>
    </cfRule>
  </conditionalFormatting>
  <conditionalFormatting sqref="H22">
    <cfRule type="cellIs" dxfId="66" priority="18" operator="equal">
      <formula>"入力を選択（クリック）"</formula>
    </cfRule>
  </conditionalFormatting>
  <conditionalFormatting sqref="H26:H27">
    <cfRule type="cellIs" dxfId="65" priority="13" operator="equal">
      <formula>"入力を選択（クリック）"</formula>
    </cfRule>
  </conditionalFormatting>
  <conditionalFormatting sqref="H27">
    <cfRule type="cellIs" dxfId="64" priority="12" operator="equal">
      <formula>"↑要確認！"</formula>
    </cfRule>
  </conditionalFormatting>
  <conditionalFormatting sqref="H29">
    <cfRule type="expression" dxfId="63" priority="28">
      <formula>H10=0</formula>
    </cfRule>
    <cfRule type="expression" dxfId="62" priority="30">
      <formula>LEN(H29)&gt;0</formula>
    </cfRule>
    <cfRule type="expression" dxfId="61" priority="29">
      <formula>LEN(H10)&gt;0</formula>
    </cfRule>
  </conditionalFormatting>
  <conditionalFormatting sqref="H18:I19">
    <cfRule type="cellIs" dxfId="60" priority="7" operator="equal">
      <formula>"入力を選択（クリック）"</formula>
    </cfRule>
  </conditionalFormatting>
  <conditionalFormatting sqref="H21:I22">
    <cfRule type="cellIs" dxfId="59" priority="6" operator="equal">
      <formula>"入力を選択（クリック）"</formula>
    </cfRule>
  </conditionalFormatting>
  <conditionalFormatting sqref="I12:K12">
    <cfRule type="expression" dxfId="58" priority="83">
      <formula>LEN(I12)&gt;0</formula>
    </cfRule>
  </conditionalFormatting>
  <conditionalFormatting sqref="I16:K16">
    <cfRule type="expression" dxfId="57" priority="81">
      <formula>LEN(I16)&gt;0</formula>
    </cfRule>
  </conditionalFormatting>
  <conditionalFormatting sqref="I18:K18">
    <cfRule type="expression" dxfId="56" priority="36">
      <formula>LEN(I18)&gt;0</formula>
    </cfRule>
  </conditionalFormatting>
  <conditionalFormatting sqref="I21:K21">
    <cfRule type="expression" dxfId="55" priority="34">
      <formula>LEN(I21)&gt;0</formula>
    </cfRule>
  </conditionalFormatting>
  <conditionalFormatting sqref="J24:K24">
    <cfRule type="expression" dxfId="54" priority="202">
      <formula>LEN(J24)&gt;0</formula>
    </cfRule>
  </conditionalFormatting>
  <conditionalFormatting sqref="J25:K26">
    <cfRule type="cellIs" dxfId="53" priority="192" operator="equal">
      <formula>"入力必須(クリック後選択)"</formula>
    </cfRule>
  </conditionalFormatting>
  <conditionalFormatting sqref="K10:M10">
    <cfRule type="cellIs" dxfId="52" priority="267" operator="equal">
      <formula>"次に進む前に確認が必要です！"</formula>
    </cfRule>
  </conditionalFormatting>
  <conditionalFormatting sqref="L12">
    <cfRule type="cellIs" dxfId="51" priority="5" operator="equal">
      <formula>"「番組部門審査担当」記載未入力あり"</formula>
    </cfRule>
    <cfRule type="cellIs" dxfId="50" priority="4" operator="equal">
      <formula>"「派遣依頼文書」未入力あり"</formula>
    </cfRule>
  </conditionalFormatting>
  <conditionalFormatting sqref="L16">
    <cfRule type="cellIs" dxfId="49" priority="301" operator="equal">
      <formula>"「派遣依頼文書」未入力あり"</formula>
    </cfRule>
    <cfRule type="cellIs" dxfId="48" priority="302" operator="equal">
      <formula>"「参加」記載未入力あり"</formula>
    </cfRule>
  </conditionalFormatting>
  <conditionalFormatting sqref="L18">
    <cfRule type="cellIs" dxfId="47" priority="265" operator="equal">
      <formula>"「派遣依頼文書」未入力あり"</formula>
    </cfRule>
    <cfRule type="cellIs" dxfId="46" priority="266" operator="equal">
      <formula>"「運営」記載未入力あり"</formula>
    </cfRule>
  </conditionalFormatting>
  <conditionalFormatting sqref="L21">
    <cfRule type="cellIs" dxfId="45" priority="263" operator="equal">
      <formula>"「派遣依頼文書」未入力あり"</formula>
    </cfRule>
    <cfRule type="cellIs" dxfId="44" priority="264" operator="equal">
      <formula>"「運営」記載未入力あり"</formula>
    </cfRule>
  </conditionalFormatting>
  <conditionalFormatting sqref="M12">
    <cfRule type="expression" dxfId="43" priority="185">
      <formula>LEN(M12)&gt;0</formula>
    </cfRule>
  </conditionalFormatting>
  <conditionalFormatting sqref="M16">
    <cfRule type="expression" dxfId="42" priority="268">
      <formula>LEN(M16)&gt;0</formula>
    </cfRule>
  </conditionalFormatting>
  <conditionalFormatting sqref="M18">
    <cfRule type="expression" dxfId="41" priority="270">
      <formula>LEN(M18)&gt;0</formula>
    </cfRule>
  </conditionalFormatting>
  <conditionalFormatting sqref="M21">
    <cfRule type="expression" dxfId="40" priority="269">
      <formula>LEN(M21)&gt;0</formula>
    </cfRule>
  </conditionalFormatting>
  <conditionalFormatting sqref="M24:M26">
    <cfRule type="expression" dxfId="39" priority="193">
      <formula>LEN(M24)&gt;0</formula>
    </cfRule>
  </conditionalFormatting>
  <dataValidations count="13">
    <dataValidation type="list" allowBlank="1" showInputMessage="1" showErrorMessage="1" sqref="M18 M21 J18:K18 J21:K21" xr:uid="{00000000-0002-0000-0800-000000000000}">
      <formula1>$R$5:$R$7</formula1>
    </dataValidation>
    <dataValidation type="list" allowBlank="1" showInputMessage="1" showErrorMessage="1" sqref="M12 J12:K12 M16 J16:K16" xr:uid="{00000000-0002-0000-0800-000001000000}">
      <formula1>$R$5:$R$6</formula1>
    </dataValidation>
    <dataValidation type="list" allowBlank="1" showInputMessage="1" showErrorMessage="1" sqref="C25:D25 I25 F25:G25" xr:uid="{00000000-0002-0000-0800-000002000000}">
      <formula1>$O$25:$O$29</formula1>
    </dataValidation>
    <dataValidation type="list" allowBlank="1" showInputMessage="1" showErrorMessage="1" sqref="G18 D18 D21 G21" xr:uid="{00000000-0002-0000-0800-000003000000}">
      <formula1>$Q$5:$Q$7</formula1>
    </dataValidation>
    <dataValidation type="list" allowBlank="1" showInputMessage="1" showErrorMessage="1" sqref="B12" xr:uid="{00000000-0002-0000-0800-000004000000}">
      <formula1>$Q$31:$Q$34</formula1>
    </dataValidation>
    <dataValidation type="list" allowBlank="1" showInputMessage="1" showErrorMessage="1" sqref="E12" xr:uid="{F438A87E-FA21-4927-86A5-349D12B7C4C4}">
      <formula1>INDIRECT(IF($E$10=0,"$Q$35","$Q$31:$Q$34"))</formula1>
    </dataValidation>
    <dataValidation type="list" allowBlank="1" showInputMessage="1" showErrorMessage="1" sqref="H12" xr:uid="{EE5F733E-8E4A-4571-BCB8-BED35648FD7C}">
      <formula1>INDIRECT(IF($H$10=0,"$Q$35","$Q$31:$Q$34"))</formula1>
    </dataValidation>
    <dataValidation type="list" allowBlank="1" showInputMessage="1" showErrorMessage="1" sqref="E21 H21 B21" xr:uid="{32DE0774-5FAB-4241-BDEB-38E93A201EEB}">
      <formula1>INDIRECT(IF(B$10=0,"$Q23","$Q18:$Q22"))</formula1>
    </dataValidation>
    <dataValidation type="list" allowBlank="1" showInputMessage="1" showErrorMessage="1" sqref="E26" xr:uid="{89B1C500-BABA-4CBE-977F-94E1BB0137F3}">
      <formula1>INDIRECT(IF($E$10=0,"$Q$30","$Q$25:$Q$29"))</formula1>
    </dataValidation>
    <dataValidation type="list" allowBlank="1" showInputMessage="1" showErrorMessage="1" sqref="H18 E18 B18" xr:uid="{12648FB4-05B2-4203-ACA6-7D1DA6AFF540}">
      <formula1>INDIRECT(IF(B$10=0,"$Q17","$Q12:$Q16"))</formula1>
    </dataValidation>
    <dataValidation type="list" allowBlank="1" showInputMessage="1" showErrorMessage="1" sqref="H26" xr:uid="{6C2A231E-CA10-4D8F-B594-3BA9E075090D}">
      <formula1>INDIRECT(IF($H$10=0,"$Q$30","$Q$25:$Q$29"))</formula1>
    </dataValidation>
    <dataValidation type="list" allowBlank="1" showInputMessage="1" showErrorMessage="1" sqref="C18 C21 F21 F18 I21 I18" xr:uid="{CA066F7F-088B-4AA1-8F81-33ABC0A2C218}">
      <formula1>INDIRECT(IF(B$10=0,"$Q7","$Q4:$Q6"))</formula1>
    </dataValidation>
    <dataValidation type="list" allowBlank="1" showInputMessage="1" showErrorMessage="1" sqref="B26" xr:uid="{3846B0FD-556D-48A6-932C-1716807EBA29}">
      <formula1>INDIRECT(IF($B$10=0,"$Q$30","$Q$25:$Q$29"))</formula1>
    </dataValidation>
  </dataValidations>
  <pageMargins left="0.7" right="0.7" top="0.75" bottom="0.75" header="0.3" footer="0.3"/>
  <pageSetup paperSize="9" scale="8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75B30B4F9D484B824B56BD9E9A69F0" ma:contentTypeVersion="11" ma:contentTypeDescription="新しいドキュメントを作成します。" ma:contentTypeScope="" ma:versionID="a4f16015731c423c45693198ce86af7b">
  <xsd:schema xmlns:xsd="http://www.w3.org/2001/XMLSchema" xmlns:xs="http://www.w3.org/2001/XMLSchema" xmlns:p="http://schemas.microsoft.com/office/2006/metadata/properties" xmlns:ns2="770f5c12-e1c9-43cd-b5b5-942d6a0a8c02" xmlns:ns3="1d01f40a-4ce0-4e6d-9593-a56caedb4cbf" targetNamespace="http://schemas.microsoft.com/office/2006/metadata/properties" ma:root="true" ma:fieldsID="5b64568a6b406f827c2d2254907c8b82" ns2:_="" ns3:_="">
    <xsd:import namespace="770f5c12-e1c9-43cd-b5b5-942d6a0a8c02"/>
    <xsd:import namespace="1d01f40a-4ce0-4e6d-9593-a56caedb4c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f5c12-e1c9-43cd-b5b5-942d6a0a8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95cc0f5-b163-4f4a-bd32-9cbd2356dda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1f40a-4ce0-4e6d-9593-a56caedb4cb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da5e88b-ec6a-4226-9030-2125ef074792}" ma:internalName="TaxCatchAll" ma:showField="CatchAllData" ma:web="1d01f40a-4ce0-4e6d-9593-a56caedb4c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D64FB4-AFB1-4269-8147-DD4ED3B9B2FD}">
  <ds:schemaRefs>
    <ds:schemaRef ds:uri="http://schemas.microsoft.com/sharepoint/v3/contenttype/forms"/>
  </ds:schemaRefs>
</ds:datastoreItem>
</file>

<file path=customXml/itemProps2.xml><?xml version="1.0" encoding="utf-8"?>
<ds:datastoreItem xmlns:ds="http://schemas.openxmlformats.org/officeDocument/2006/customXml" ds:itemID="{7A07FCE9-111F-4EDE-B8BE-430207378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f5c12-e1c9-43cd-b5b5-942d6a0a8c02"/>
    <ds:schemaRef ds:uri="1d01f40a-4ce0-4e6d-9593-a56caedb4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更新履歴</vt:lpstr>
      <vt:lpstr>県放送部員データ</vt:lpstr>
      <vt:lpstr>初期設定</vt:lpstr>
      <vt:lpstr>Ⅰ</vt:lpstr>
      <vt:lpstr>Ⅱ</vt:lpstr>
      <vt:lpstr>Ⅲ１</vt:lpstr>
      <vt:lpstr>Ⅲ２</vt:lpstr>
      <vt:lpstr>Ⅳ１</vt:lpstr>
      <vt:lpstr>Ⅳ２</vt:lpstr>
      <vt:lpstr>Ⅴ１</vt:lpstr>
      <vt:lpstr>Ⅴ２</vt:lpstr>
      <vt:lpstr>Ⅵ１</vt:lpstr>
      <vt:lpstr>Ⅵ２</vt:lpstr>
      <vt:lpstr>Ⅰ!Print_Area</vt:lpstr>
      <vt:lpstr>Ⅱ!Print_Area</vt:lpstr>
      <vt:lpstr>Ⅲ１!Print_Area</vt:lpstr>
      <vt:lpstr>Ⅳ１!Print_Area</vt:lpstr>
      <vt:lpstr>Ⅳ２!Print_Area</vt:lpstr>
      <vt:lpstr>Ⅴ１!Print_Area</vt:lpstr>
      <vt:lpstr>Ⅴ２!Print_Area</vt:lpstr>
      <vt:lpstr>Ⅵ１!Print_Area</vt:lpstr>
      <vt:lpstr>Ⅵ２!Print_Area</vt:lpstr>
      <vt:lpstr>県放送部員データ!Print_Area</vt:lpstr>
      <vt:lpstr>県放送部員データ!Print_Titles</vt:lpstr>
      <vt:lpstr>県放送部員データ2_クエリ</vt:lpstr>
      <vt:lpstr>非表示</vt:lpstr>
      <vt:lpstr>表示</vt:lpstr>
    </vt:vector>
  </TitlesOfParts>
  <Manager/>
  <Company>宮崎県教育庁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宮崎県教育庁</dc:creator>
  <cp:keywords/>
  <dc:description/>
  <cp:lastModifiedBy>池田 輝彦</cp:lastModifiedBy>
  <cp:revision/>
  <cp:lastPrinted>2026-05-06T08:40:46Z</cp:lastPrinted>
  <dcterms:created xsi:type="dcterms:W3CDTF">2017-10-12T02:11:16Z</dcterms:created>
  <dcterms:modified xsi:type="dcterms:W3CDTF">2026-05-07T10:09:09Z</dcterms:modified>
  <cp:category/>
  <cp:contentStatus/>
</cp:coreProperties>
</file>