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trlProps/ctrlProp2.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3.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d.docs.live.net/78509d405ff4ed17/Documents/学校/05 部活関係/放送部/09 放送専門部/新人大会/"/>
    </mc:Choice>
  </mc:AlternateContent>
  <xr:revisionPtr revIDLastSave="408" documentId="8_{6500238A-1A11-40D6-8686-B1058F7B9DDB}" xr6:coauthVersionLast="47" xr6:coauthVersionMax="47" xr10:uidLastSave="{794F6970-369A-4294-B93D-07B8F5816A5B}"/>
  <bookViews>
    <workbookView showSheetTabs="0" xWindow="-120" yWindow="-120" windowWidth="29040" windowHeight="15720" firstSheet="3" activeTab="3" xr2:uid="{00000000-000D-0000-FFFF-FFFF00000000}"/>
  </bookViews>
  <sheets>
    <sheet name="更新履歴" sheetId="20" state="hidden" r:id="rId1"/>
    <sheet name="県放送部員データ" sheetId="19" state="hidden" r:id="rId2"/>
    <sheet name="初期設定" sheetId="10" state="hidden" r:id="rId3"/>
    <sheet name="Ⅰ" sheetId="7" r:id="rId4"/>
    <sheet name="Ⅱ" sheetId="13" r:id="rId5"/>
    <sheet name="Ⅲ１" sheetId="11" r:id="rId6"/>
    <sheet name="Ⅲ２" sheetId="16" r:id="rId7"/>
    <sheet name="Ⅳ１" sheetId="2" r:id="rId8"/>
    <sheet name="Ⅳ２" sheetId="17" r:id="rId9"/>
    <sheet name="Ⅴ１" sheetId="4" r:id="rId10"/>
    <sheet name="Ⅴ２" sheetId="5" r:id="rId11"/>
    <sheet name="Ⅵ１" sheetId="6" r:id="rId12"/>
    <sheet name="Ⅵ２" sheetId="8" r:id="rId13"/>
  </sheets>
  <definedNames>
    <definedName name="_xlnm._FilterDatabase" localSheetId="1" hidden="1">県放送部員データ!$A$1:$E$1</definedName>
    <definedName name="_xlnm.Print_Area" localSheetId="3">Ⅰ!$A$1:$N$37</definedName>
    <definedName name="_xlnm.Print_Area" localSheetId="4">Ⅱ!$A$1:$V$23</definedName>
    <definedName name="_xlnm.Print_Area" localSheetId="5">Ⅲ１!$A$1:$G$16</definedName>
    <definedName name="_xlnm.Print_Area" localSheetId="7">Ⅳ１!$A$1:$K$26</definedName>
    <definedName name="_xlnm.Print_Area" localSheetId="8">Ⅳ２!$A$1:$K$26</definedName>
    <definedName name="_xlnm.Print_Area" localSheetId="9">Ⅴ１!$A$1:$G$65</definedName>
    <definedName name="_xlnm.Print_Area" localSheetId="10">Ⅴ２!$A$1:$G$65</definedName>
    <definedName name="_xlnm.Print_Area" localSheetId="11">Ⅵ１!$A$1:$I$142</definedName>
    <definedName name="_xlnm.Print_Area" localSheetId="12">Ⅵ２!$A$1:$I$142</definedName>
    <definedName name="県放送部員データ2_クエリ">県放送部員データ!$A$1:$E$176</definedName>
    <definedName name="図形">INDIRECT(Ⅱ!$F$29)</definedName>
    <definedName name="非表示">Ⅱ!$Y$13:$AG$21</definedName>
    <definedName name="表示">Ⅱ!$AI$13:$AQ$21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5" l="1"/>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G6" i="5"/>
  <c r="E6" i="5"/>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G6" i="4"/>
  <c r="E6" i="4"/>
  <c r="G112"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63" i="10"/>
  <c r="Q64" i="10"/>
  <c r="Q65" i="10"/>
  <c r="Q66" i="10"/>
  <c r="Q67" i="10"/>
  <c r="Q68" i="10"/>
  <c r="Q69" i="10"/>
  <c r="Q70" i="10"/>
  <c r="Q71" i="10"/>
  <c r="Q72" i="10"/>
  <c r="Q73" i="10"/>
  <c r="Q74" i="10"/>
  <c r="Q75" i="10"/>
  <c r="Q76" i="10"/>
  <c r="Q77" i="10"/>
  <c r="Q78" i="10"/>
  <c r="Q79" i="10"/>
  <c r="Q80" i="10"/>
  <c r="Q81" i="10"/>
  <c r="Q82" i="10"/>
  <c r="Q83" i="10"/>
  <c r="Q84" i="10"/>
  <c r="Q85" i="10"/>
  <c r="Q86" i="10"/>
  <c r="Q87" i="10"/>
  <c r="Q88" i="10"/>
  <c r="Q89" i="10"/>
  <c r="Q90" i="10"/>
  <c r="Q91" i="10"/>
  <c r="Q92" i="10"/>
  <c r="Q93" i="10"/>
  <c r="Q94" i="10"/>
  <c r="Q95" i="10"/>
  <c r="Q96" i="10"/>
  <c r="Q97" i="10"/>
  <c r="Q98" i="10"/>
  <c r="Q99" i="10"/>
  <c r="Q100" i="10"/>
  <c r="Q101" i="10"/>
  <c r="Q102" i="10"/>
  <c r="Q103" i="10"/>
  <c r="Q37" i="10"/>
  <c r="L49" i="8" l="1"/>
  <c r="J49" i="8"/>
  <c r="P41" i="10" l="1"/>
  <c r="AK9" i="8"/>
  <c r="AJ9" i="8"/>
  <c r="AI9" i="8"/>
  <c r="AH9" i="8"/>
  <c r="AG9" i="8"/>
  <c r="AF9" i="8"/>
  <c r="AE9" i="8"/>
  <c r="AK8" i="8"/>
  <c r="AJ8" i="8"/>
  <c r="AK7" i="8"/>
  <c r="AJ7" i="8"/>
  <c r="AK9" i="6"/>
  <c r="AJ9" i="6"/>
  <c r="AI9" i="6"/>
  <c r="AH9" i="6"/>
  <c r="AG9" i="6"/>
  <c r="AF9" i="6"/>
  <c r="AE9" i="6"/>
  <c r="AK8" i="6"/>
  <c r="AJ8" i="6"/>
  <c r="AG8" i="6"/>
  <c r="AF8" i="6"/>
  <c r="AE8" i="6"/>
  <c r="AK7" i="6"/>
  <c r="AJ7" i="6"/>
  <c r="AG7" i="6"/>
  <c r="AF7" i="6"/>
  <c r="AE7" i="6"/>
  <c r="D52" i="8"/>
  <c r="AB15" i="8" s="1"/>
  <c r="D53" i="8"/>
  <c r="AC53" i="8" s="1"/>
  <c r="D54" i="8"/>
  <c r="AD54" i="8" s="1"/>
  <c r="D55" i="8"/>
  <c r="AD55" i="8" s="1"/>
  <c r="D56" i="8"/>
  <c r="AC56" i="8" s="1"/>
  <c r="D57" i="8"/>
  <c r="AD57" i="8" s="1"/>
  <c r="D58" i="8"/>
  <c r="AD58" i="8" s="1"/>
  <c r="D59" i="8"/>
  <c r="AC59" i="8" s="1"/>
  <c r="D60" i="8"/>
  <c r="AD60" i="8" s="1"/>
  <c r="D61" i="8"/>
  <c r="AC61" i="8" s="1"/>
  <c r="D62" i="8"/>
  <c r="AD62" i="8" s="1"/>
  <c r="D63" i="8"/>
  <c r="AD63" i="8" s="1"/>
  <c r="D64" i="8"/>
  <c r="AD64" i="8" s="1"/>
  <c r="D65" i="8"/>
  <c r="AD65" i="8" s="1"/>
  <c r="D66" i="8"/>
  <c r="AD66" i="8" s="1"/>
  <c r="D67" i="8"/>
  <c r="AD67" i="8" s="1"/>
  <c r="D68" i="8"/>
  <c r="AC68" i="8" s="1"/>
  <c r="D69" i="8"/>
  <c r="AB32" i="8" s="1"/>
  <c r="D70" i="8"/>
  <c r="AD70" i="8" s="1"/>
  <c r="D71" i="8"/>
  <c r="AD71" i="8" s="1"/>
  <c r="D72" i="8"/>
  <c r="AC72" i="8" s="1"/>
  <c r="D73" i="8"/>
  <c r="AC73" i="8" s="1"/>
  <c r="D74" i="8"/>
  <c r="AC74" i="8" s="1"/>
  <c r="D75" i="8"/>
  <c r="AD75" i="8" s="1"/>
  <c r="D76" i="8"/>
  <c r="AD76" i="8" s="1"/>
  <c r="D77" i="8"/>
  <c r="AC77" i="8" s="1"/>
  <c r="D78" i="8"/>
  <c r="AC78" i="8" s="1"/>
  <c r="D79" i="8"/>
  <c r="AD79" i="8" s="1"/>
  <c r="D80" i="8"/>
  <c r="AC80" i="8" s="1"/>
  <c r="D81" i="8"/>
  <c r="AD81" i="8" s="1"/>
  <c r="D82" i="8"/>
  <c r="AD82" i="8" s="1"/>
  <c r="D83" i="8"/>
  <c r="AD83" i="8" s="1"/>
  <c r="D84" i="8"/>
  <c r="AD84" i="8" s="1"/>
  <c r="D85" i="8"/>
  <c r="AD85" i="8" s="1"/>
  <c r="D86" i="8"/>
  <c r="AD86" i="8" s="1"/>
  <c r="D87" i="8"/>
  <c r="AD87" i="8" s="1"/>
  <c r="D88" i="8"/>
  <c r="AC88" i="8" s="1"/>
  <c r="D89" i="8"/>
  <c r="AC89" i="8" s="1"/>
  <c r="D90" i="8"/>
  <c r="AC90" i="8" s="1"/>
  <c r="D51" i="8"/>
  <c r="AC51" i="8" s="1"/>
  <c r="C52" i="6"/>
  <c r="AA15" i="6" s="1"/>
  <c r="D52" i="6"/>
  <c r="AC52" i="6" s="1"/>
  <c r="C53" i="6"/>
  <c r="AA16" i="6" s="1"/>
  <c r="D53" i="6"/>
  <c r="AC53" i="6" s="1"/>
  <c r="C54" i="6"/>
  <c r="AA17" i="6" s="1"/>
  <c r="D54" i="6"/>
  <c r="AC54" i="6" s="1"/>
  <c r="C55" i="6"/>
  <c r="AA18" i="6" s="1"/>
  <c r="D55" i="6"/>
  <c r="AB18" i="6" s="1"/>
  <c r="C56" i="6"/>
  <c r="AA19" i="6" s="1"/>
  <c r="D56" i="6"/>
  <c r="AC56" i="6" s="1"/>
  <c r="C57" i="6"/>
  <c r="AA20" i="6" s="1"/>
  <c r="D57" i="6"/>
  <c r="AC57" i="6" s="1"/>
  <c r="C58" i="6"/>
  <c r="AA21" i="6" s="1"/>
  <c r="D58" i="6"/>
  <c r="AC58" i="6" s="1"/>
  <c r="C59" i="6"/>
  <c r="D59" i="6"/>
  <c r="AB22" i="6" s="1"/>
  <c r="C60" i="6"/>
  <c r="AA23" i="6" s="1"/>
  <c r="D60" i="6"/>
  <c r="AC60" i="6" s="1"/>
  <c r="C61" i="6"/>
  <c r="AA24" i="6" s="1"/>
  <c r="D61" i="6"/>
  <c r="AC61" i="6" s="1"/>
  <c r="C62" i="6"/>
  <c r="AA25" i="6" s="1"/>
  <c r="D62" i="6"/>
  <c r="AC62" i="6" s="1"/>
  <c r="C63" i="6"/>
  <c r="AA26" i="6" s="1"/>
  <c r="D63" i="6"/>
  <c r="AB26" i="6" s="1"/>
  <c r="C64" i="6"/>
  <c r="AA27" i="6" s="1"/>
  <c r="D64" i="6"/>
  <c r="AB27" i="6" s="1"/>
  <c r="C65" i="6"/>
  <c r="AA28" i="6" s="1"/>
  <c r="D65" i="6"/>
  <c r="AC65" i="6" s="1"/>
  <c r="C66" i="6"/>
  <c r="AA29" i="6" s="1"/>
  <c r="D66" i="6"/>
  <c r="AC66" i="6" s="1"/>
  <c r="C67" i="6"/>
  <c r="AA30" i="6" s="1"/>
  <c r="D67" i="6"/>
  <c r="AC67" i="6" s="1"/>
  <c r="C68" i="6"/>
  <c r="AA31" i="6" s="1"/>
  <c r="D68" i="6"/>
  <c r="AC68" i="6" s="1"/>
  <c r="C69" i="6"/>
  <c r="AA32" i="6" s="1"/>
  <c r="D69" i="6"/>
  <c r="AC69" i="6" s="1"/>
  <c r="C70" i="6"/>
  <c r="AA33" i="6" s="1"/>
  <c r="D70" i="6"/>
  <c r="AC70" i="6" s="1"/>
  <c r="C71" i="6"/>
  <c r="AA34" i="6" s="1"/>
  <c r="D71" i="6"/>
  <c r="AC71" i="6" s="1"/>
  <c r="C72" i="6"/>
  <c r="D72" i="6"/>
  <c r="AC72" i="6" s="1"/>
  <c r="C73" i="6"/>
  <c r="D73" i="6"/>
  <c r="AC73" i="6" s="1"/>
  <c r="C74" i="6"/>
  <c r="D74" i="6"/>
  <c r="AC74" i="6" s="1"/>
  <c r="C75" i="6"/>
  <c r="D75" i="6"/>
  <c r="AC75" i="6" s="1"/>
  <c r="C76" i="6"/>
  <c r="D76" i="6"/>
  <c r="AC76" i="6" s="1"/>
  <c r="C77" i="6"/>
  <c r="D77" i="6"/>
  <c r="AC77" i="6" s="1"/>
  <c r="C78" i="6"/>
  <c r="D78" i="6"/>
  <c r="AC78" i="6" s="1"/>
  <c r="C79" i="6"/>
  <c r="D79" i="6"/>
  <c r="AC79" i="6" s="1"/>
  <c r="C80" i="6"/>
  <c r="D80" i="6"/>
  <c r="AC80" i="6" s="1"/>
  <c r="C81" i="6"/>
  <c r="D81" i="6"/>
  <c r="AC81" i="6" s="1"/>
  <c r="C82" i="6"/>
  <c r="D82" i="6"/>
  <c r="AC82" i="6" s="1"/>
  <c r="C83" i="6"/>
  <c r="D83" i="6"/>
  <c r="AC83" i="6" s="1"/>
  <c r="C84" i="6"/>
  <c r="D84" i="6"/>
  <c r="AC84" i="6" s="1"/>
  <c r="C85" i="6"/>
  <c r="D85" i="6"/>
  <c r="AC85" i="6" s="1"/>
  <c r="C86" i="6"/>
  <c r="D86" i="6"/>
  <c r="AC86" i="6" s="1"/>
  <c r="C87" i="6"/>
  <c r="D87" i="6"/>
  <c r="AC87" i="6" s="1"/>
  <c r="C88" i="6"/>
  <c r="D88" i="6"/>
  <c r="AC88" i="6" s="1"/>
  <c r="C89" i="6"/>
  <c r="D89" i="6"/>
  <c r="AC89" i="6" s="1"/>
  <c r="C90" i="6"/>
  <c r="D90" i="6"/>
  <c r="AC90" i="6" s="1"/>
  <c r="D51" i="6"/>
  <c r="AC51" i="6" s="1"/>
  <c r="Z38" i="10"/>
  <c r="Z39" i="10"/>
  <c r="Z40" i="10"/>
  <c r="Z41" i="10"/>
  <c r="Z42" i="10"/>
  <c r="Z43" i="10"/>
  <c r="Z44" i="10"/>
  <c r="Z45" i="10"/>
  <c r="Z46" i="10"/>
  <c r="Z47" i="10"/>
  <c r="Z48" i="10"/>
  <c r="Z49" i="10"/>
  <c r="Z50" i="10"/>
  <c r="Z51" i="10"/>
  <c r="Z52" i="10"/>
  <c r="Z53" i="10"/>
  <c r="Z54" i="10"/>
  <c r="Z55" i="10"/>
  <c r="Z56" i="10"/>
  <c r="Z57" i="10"/>
  <c r="Z58" i="10"/>
  <c r="Z59" i="10"/>
  <c r="Z60" i="10"/>
  <c r="Z61" i="10"/>
  <c r="Z62" i="10"/>
  <c r="Z63" i="10"/>
  <c r="Z64" i="10"/>
  <c r="Z65" i="10"/>
  <c r="Z66" i="10"/>
  <c r="Z67" i="10"/>
  <c r="Z68" i="10"/>
  <c r="Z69" i="10"/>
  <c r="Z70" i="10"/>
  <c r="Z71" i="10"/>
  <c r="Z72" i="10"/>
  <c r="Z73" i="10"/>
  <c r="Z74" i="10"/>
  <c r="Z75" i="10"/>
  <c r="Z76" i="10"/>
  <c r="Z77" i="10"/>
  <c r="Z78" i="10"/>
  <c r="Z79" i="10"/>
  <c r="Z80" i="10"/>
  <c r="Z81" i="10"/>
  <c r="Z82" i="10"/>
  <c r="Z83" i="10"/>
  <c r="Z84" i="10"/>
  <c r="Z85" i="10"/>
  <c r="Z86" i="10"/>
  <c r="Z87" i="10"/>
  <c r="Z88" i="10"/>
  <c r="Z89" i="10"/>
  <c r="Z90" i="10"/>
  <c r="Z91" i="10"/>
  <c r="Z92" i="10"/>
  <c r="Z93" i="10"/>
  <c r="Z94" i="10"/>
  <c r="Z95" i="10"/>
  <c r="Z96" i="10"/>
  <c r="Z97" i="10"/>
  <c r="Z98" i="10"/>
  <c r="Z99" i="10"/>
  <c r="Z100" i="10"/>
  <c r="Z101" i="10"/>
  <c r="Z102" i="10"/>
  <c r="Z103" i="10"/>
  <c r="Z37" i="10"/>
  <c r="C17" i="17"/>
  <c r="F51" i="6"/>
  <c r="AD14" i="6" s="1"/>
  <c r="F52" i="6"/>
  <c r="AD15" i="6" s="1"/>
  <c r="F53" i="6"/>
  <c r="AD16" i="6" s="1"/>
  <c r="F54" i="6"/>
  <c r="AD17" i="6" s="1"/>
  <c r="C52" i="8"/>
  <c r="I52" i="8" s="1"/>
  <c r="M52" i="8" s="1"/>
  <c r="H52" i="8"/>
  <c r="C53" i="8"/>
  <c r="AA16" i="8" s="1"/>
  <c r="H53" i="8"/>
  <c r="C54" i="8"/>
  <c r="I54" i="8" s="1"/>
  <c r="M54" i="8" s="1"/>
  <c r="H54" i="8"/>
  <c r="C55" i="8"/>
  <c r="I55" i="8" s="1"/>
  <c r="M55" i="8" s="1"/>
  <c r="H55" i="8"/>
  <c r="C56" i="8"/>
  <c r="I56" i="8" s="1"/>
  <c r="K56" i="8" s="1"/>
  <c r="H56" i="8"/>
  <c r="C57" i="8"/>
  <c r="I57" i="8" s="1"/>
  <c r="H57" i="8"/>
  <c r="C58" i="8"/>
  <c r="AA21" i="8" s="1"/>
  <c r="H58" i="8"/>
  <c r="C59" i="8"/>
  <c r="I59" i="8" s="1"/>
  <c r="M59" i="8" s="1"/>
  <c r="H59" i="8"/>
  <c r="C60" i="8"/>
  <c r="I60" i="8" s="1"/>
  <c r="M60" i="8" s="1"/>
  <c r="H60" i="8"/>
  <c r="C61" i="8"/>
  <c r="AA24" i="8" s="1"/>
  <c r="H61" i="8"/>
  <c r="C62" i="8"/>
  <c r="I62" i="8" s="1"/>
  <c r="M62" i="8" s="1"/>
  <c r="H62" i="8"/>
  <c r="C63" i="8"/>
  <c r="I63" i="8" s="1"/>
  <c r="H63" i="8"/>
  <c r="C64" i="8"/>
  <c r="I64" i="8" s="1"/>
  <c r="L64" i="8" s="1"/>
  <c r="H64" i="8"/>
  <c r="C65" i="8"/>
  <c r="I65" i="8" s="1"/>
  <c r="M65" i="8" s="1"/>
  <c r="H65" i="8"/>
  <c r="C66" i="8"/>
  <c r="AA29" i="8" s="1"/>
  <c r="H66" i="8"/>
  <c r="C67" i="8"/>
  <c r="I67" i="8" s="1"/>
  <c r="L67" i="8" s="1"/>
  <c r="H67" i="8"/>
  <c r="C68" i="8"/>
  <c r="I68" i="8" s="1"/>
  <c r="AD68" i="8"/>
  <c r="H68" i="8"/>
  <c r="C69" i="8"/>
  <c r="AA32" i="8" s="1"/>
  <c r="AD69" i="8"/>
  <c r="H69" i="8"/>
  <c r="C70" i="8"/>
  <c r="I70" i="8" s="1"/>
  <c r="M70" i="8" s="1"/>
  <c r="H70" i="8"/>
  <c r="C71" i="8"/>
  <c r="I71" i="8" s="1"/>
  <c r="L71" i="8" s="1"/>
  <c r="H71" i="8"/>
  <c r="C72" i="8"/>
  <c r="I72" i="8" s="1"/>
  <c r="M72" i="8" s="1"/>
  <c r="H72" i="8"/>
  <c r="C73" i="8"/>
  <c r="I73" i="8" s="1"/>
  <c r="M73" i="8" s="1"/>
  <c r="H73" i="8"/>
  <c r="C74" i="8"/>
  <c r="H74" i="8"/>
  <c r="C75" i="8"/>
  <c r="I75" i="8" s="1"/>
  <c r="M75" i="8" s="1"/>
  <c r="H75" i="8"/>
  <c r="C76" i="8"/>
  <c r="I76" i="8" s="1"/>
  <c r="M76" i="8" s="1"/>
  <c r="H76" i="8"/>
  <c r="C77" i="8"/>
  <c r="H77" i="8"/>
  <c r="C78" i="8"/>
  <c r="I78" i="8" s="1"/>
  <c r="M78" i="8" s="1"/>
  <c r="H78" i="8"/>
  <c r="C79" i="8"/>
  <c r="I79" i="8" s="1"/>
  <c r="M79" i="8" s="1"/>
  <c r="H79" i="8"/>
  <c r="C80" i="8"/>
  <c r="AB80" i="8" s="1"/>
  <c r="H80" i="8"/>
  <c r="C81" i="8"/>
  <c r="I81" i="8" s="1"/>
  <c r="H81" i="8"/>
  <c r="C82" i="8"/>
  <c r="H82" i="8"/>
  <c r="C83" i="8"/>
  <c r="I83" i="8" s="1"/>
  <c r="J83" i="8" s="1"/>
  <c r="H83" i="8"/>
  <c r="C84" i="8"/>
  <c r="I84" i="8" s="1"/>
  <c r="H84" i="8"/>
  <c r="C85" i="8"/>
  <c r="H85" i="8"/>
  <c r="C86" i="8"/>
  <c r="I86" i="8" s="1"/>
  <c r="M86" i="8" s="1"/>
  <c r="H86" i="8"/>
  <c r="C87" i="8"/>
  <c r="I87" i="8" s="1"/>
  <c r="H87" i="8"/>
  <c r="C88" i="8"/>
  <c r="I88" i="8" s="1"/>
  <c r="K88" i="8" s="1"/>
  <c r="H88" i="8"/>
  <c r="C89" i="8"/>
  <c r="I89" i="8" s="1"/>
  <c r="M89" i="8" s="1"/>
  <c r="H89" i="8"/>
  <c r="C90" i="8"/>
  <c r="H90" i="8"/>
  <c r="H51" i="8"/>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51" i="6"/>
  <c r="K8" i="5"/>
  <c r="AA22" i="6" l="1"/>
  <c r="AD53" i="8"/>
  <c r="AD52" i="8"/>
  <c r="AC52" i="8"/>
  <c r="AA22" i="8"/>
  <c r="AB29" i="6"/>
  <c r="AC63" i="6"/>
  <c r="AC63" i="8"/>
  <c r="AC67" i="8"/>
  <c r="AB20" i="6"/>
  <c r="AC59" i="6"/>
  <c r="AD80" i="8"/>
  <c r="AC79" i="8"/>
  <c r="AB19" i="8"/>
  <c r="AC64" i="8"/>
  <c r="AA20" i="8"/>
  <c r="AB27" i="8"/>
  <c r="AB21" i="8"/>
  <c r="AB22" i="8"/>
  <c r="AB28" i="8"/>
  <c r="AA28" i="8"/>
  <c r="AB29" i="8"/>
  <c r="AA30" i="8"/>
  <c r="AC69" i="8"/>
  <c r="AB30" i="8"/>
  <c r="AB31" i="8"/>
  <c r="AC66" i="8"/>
  <c r="AB14" i="8"/>
  <c r="AA33" i="8"/>
  <c r="AC65" i="8"/>
  <c r="AA15" i="8"/>
  <c r="AB20" i="8"/>
  <c r="AA23" i="8"/>
  <c r="AB23" i="8"/>
  <c r="AB24" i="8"/>
  <c r="AA25" i="8"/>
  <c r="AB25" i="8"/>
  <c r="AD56" i="8"/>
  <c r="AC83" i="8"/>
  <c r="AA18" i="8"/>
  <c r="AA26" i="8"/>
  <c r="AA34" i="8"/>
  <c r="AD74" i="8"/>
  <c r="AC82" i="8"/>
  <c r="AB18" i="8"/>
  <c r="AB26" i="8"/>
  <c r="AB34" i="8"/>
  <c r="AA31" i="8"/>
  <c r="AD73" i="8"/>
  <c r="AB16" i="8"/>
  <c r="AC85" i="8"/>
  <c r="AA17" i="8"/>
  <c r="AC84" i="8"/>
  <c r="AB17" i="8"/>
  <c r="AB33" i="8"/>
  <c r="AC81" i="8"/>
  <c r="AA19" i="8"/>
  <c r="AA27" i="8"/>
  <c r="AC55" i="6"/>
  <c r="AB24" i="6"/>
  <c r="AB25" i="6"/>
  <c r="AC64" i="6"/>
  <c r="AB14" i="6"/>
  <c r="AB32" i="6"/>
  <c r="AB33" i="6"/>
  <c r="AB16" i="6"/>
  <c r="AB17" i="6"/>
  <c r="AB19" i="6"/>
  <c r="AB21" i="6"/>
  <c r="AB30" i="6"/>
  <c r="AB15" i="6"/>
  <c r="AB23" i="6"/>
  <c r="AB31" i="6"/>
  <c r="AB34" i="6"/>
  <c r="AB28" i="6"/>
  <c r="AD61" i="8"/>
  <c r="AD59" i="8"/>
  <c r="AB60" i="8"/>
  <c r="AC76" i="8"/>
  <c r="AC60" i="8"/>
  <c r="AD78" i="8"/>
  <c r="AC62" i="8"/>
  <c r="AD90" i="8"/>
  <c r="AB55" i="8"/>
  <c r="AD77" i="8"/>
  <c r="AB64" i="8"/>
  <c r="AC75" i="8"/>
  <c r="AD89" i="8"/>
  <c r="AB71" i="8"/>
  <c r="AC58" i="8"/>
  <c r="AD72" i="8"/>
  <c r="AB78" i="8"/>
  <c r="AC57" i="8"/>
  <c r="AB87" i="8"/>
  <c r="AD88" i="8"/>
  <c r="I80" i="8"/>
  <c r="M80" i="8" s="1"/>
  <c r="AC87" i="8"/>
  <c r="AC71" i="8"/>
  <c r="AC55" i="8"/>
  <c r="AC86" i="8"/>
  <c r="AC70" i="8"/>
  <c r="AC54" i="8"/>
  <c r="AB81" i="8"/>
  <c r="AB83" i="8"/>
  <c r="AB86" i="8"/>
  <c r="AB88" i="8"/>
  <c r="AB62" i="8"/>
  <c r="AB72" i="8"/>
  <c r="AB65" i="8"/>
  <c r="AB67" i="8"/>
  <c r="AB70" i="8"/>
  <c r="AB56" i="8"/>
  <c r="AB57" i="8"/>
  <c r="AB75" i="8"/>
  <c r="AB59" i="8"/>
  <c r="AB76" i="8"/>
  <c r="AB54" i="8"/>
  <c r="I85" i="8"/>
  <c r="M85" i="8" s="1"/>
  <c r="AB85" i="8"/>
  <c r="I77" i="8"/>
  <c r="M77" i="8" s="1"/>
  <c r="AB77" i="8"/>
  <c r="I69" i="8"/>
  <c r="L69" i="8" s="1"/>
  <c r="AB69" i="8"/>
  <c r="I61" i="8"/>
  <c r="K61" i="8" s="1"/>
  <c r="AB61" i="8"/>
  <c r="I53" i="8"/>
  <c r="L53" i="8" s="1"/>
  <c r="AB53" i="8"/>
  <c r="I90" i="8"/>
  <c r="L90" i="8" s="1"/>
  <c r="AB90" i="8"/>
  <c r="I82" i="8"/>
  <c r="AB82" i="8"/>
  <c r="I74" i="8"/>
  <c r="AB74" i="8"/>
  <c r="I66" i="8"/>
  <c r="J66" i="8" s="1"/>
  <c r="AB66" i="8"/>
  <c r="I58" i="8"/>
  <c r="J58" i="8" s="1"/>
  <c r="AB58" i="8"/>
  <c r="L87" i="8"/>
  <c r="L63" i="8"/>
  <c r="M81" i="8"/>
  <c r="AB52" i="8"/>
  <c r="AB63" i="8"/>
  <c r="AB68" i="8"/>
  <c r="AB73" i="8"/>
  <c r="AB79" i="8"/>
  <c r="AB84" i="8"/>
  <c r="AB89" i="8"/>
  <c r="M57" i="8"/>
  <c r="J57" i="8"/>
  <c r="M84" i="8"/>
  <c r="J84" i="8"/>
  <c r="M68" i="8"/>
  <c r="J68" i="8"/>
  <c r="K68" i="8"/>
  <c r="J52" i="8"/>
  <c r="L68" i="8"/>
  <c r="K52" i="8"/>
  <c r="L52" i="8"/>
  <c r="L83" i="8"/>
  <c r="L55" i="8"/>
  <c r="M56" i="8"/>
  <c r="J81" i="8"/>
  <c r="K84" i="8"/>
  <c r="J56" i="8"/>
  <c r="L84" i="8"/>
  <c r="M83" i="8"/>
  <c r="K81" i="8"/>
  <c r="J67" i="8"/>
  <c r="L81" i="8"/>
  <c r="M67" i="8"/>
  <c r="M63" i="8"/>
  <c r="J64" i="8"/>
  <c r="M64" i="8"/>
  <c r="K64" i="8"/>
  <c r="J65" i="8"/>
  <c r="K65" i="8"/>
  <c r="L65" i="8"/>
  <c r="L79" i="8"/>
  <c r="K57" i="8"/>
  <c r="M71" i="8"/>
  <c r="L57" i="8"/>
  <c r="J72" i="8"/>
  <c r="K72" i="8"/>
  <c r="J73" i="8"/>
  <c r="M87" i="8"/>
  <c r="K73" i="8"/>
  <c r="J88" i="8"/>
  <c r="M88" i="8"/>
  <c r="L73" i="8"/>
  <c r="J89" i="8"/>
  <c r="K89" i="8"/>
  <c r="L89" i="8"/>
  <c r="J54" i="8"/>
  <c r="J62" i="8"/>
  <c r="J70" i="8"/>
  <c r="J78" i="8"/>
  <c r="J86" i="8"/>
  <c r="K54" i="8"/>
  <c r="K62" i="8"/>
  <c r="K70" i="8"/>
  <c r="K78" i="8"/>
  <c r="K86" i="8"/>
  <c r="L54" i="8"/>
  <c r="L62" i="8"/>
  <c r="L70" i="8"/>
  <c r="L78" i="8"/>
  <c r="L86" i="8"/>
  <c r="J55" i="8"/>
  <c r="J59" i="8"/>
  <c r="J63" i="8"/>
  <c r="J71" i="8"/>
  <c r="J75" i="8"/>
  <c r="J79" i="8"/>
  <c r="J87" i="8"/>
  <c r="K55" i="8"/>
  <c r="K59" i="8"/>
  <c r="K63" i="8"/>
  <c r="K67" i="8"/>
  <c r="K71" i="8"/>
  <c r="K75" i="8"/>
  <c r="K79" i="8"/>
  <c r="K83" i="8"/>
  <c r="K87" i="8"/>
  <c r="L59" i="8"/>
  <c r="L75" i="8"/>
  <c r="J60" i="8"/>
  <c r="J76" i="8"/>
  <c r="L56" i="8"/>
  <c r="L60" i="8"/>
  <c r="L72" i="8"/>
  <c r="L76" i="8"/>
  <c r="L88" i="8"/>
  <c r="K60" i="8"/>
  <c r="K76" i="8"/>
  <c r="L80" i="8" l="1"/>
  <c r="L85" i="8"/>
  <c r="J85" i="8"/>
  <c r="J90" i="8"/>
  <c r="K80" i="8"/>
  <c r="J80" i="8"/>
  <c r="L66" i="8"/>
  <c r="J77" i="8"/>
  <c r="K58" i="8"/>
  <c r="K85" i="8"/>
  <c r="L77" i="8"/>
  <c r="K66" i="8"/>
  <c r="M61" i="8"/>
  <c r="M74" i="8"/>
  <c r="M82" i="8"/>
  <c r="L82" i="8"/>
  <c r="L74" i="8"/>
  <c r="K82" i="8"/>
  <c r="M53" i="8"/>
  <c r="K74" i="8"/>
  <c r="J82" i="8"/>
  <c r="K53" i="8"/>
  <c r="J53" i="8"/>
  <c r="L61" i="8"/>
  <c r="J74" i="8"/>
  <c r="M69" i="8"/>
  <c r="J61" i="8"/>
  <c r="K69" i="8"/>
  <c r="M58" i="8"/>
  <c r="K77" i="8"/>
  <c r="J69" i="8"/>
  <c r="K90" i="8"/>
  <c r="L58" i="8"/>
  <c r="M90" i="8"/>
  <c r="M66" i="8"/>
  <c r="F65" i="5"/>
  <c r="F64" i="5"/>
  <c r="F63" i="5"/>
  <c r="F62" i="5"/>
  <c r="F61" i="5"/>
  <c r="F60" i="5"/>
  <c r="F59" i="5"/>
  <c r="F58" i="5"/>
  <c r="F57" i="5"/>
  <c r="F56" i="5"/>
  <c r="F55" i="5"/>
  <c r="F54" i="5"/>
  <c r="F53" i="5"/>
  <c r="F52" i="5"/>
  <c r="F51" i="5"/>
  <c r="F50" i="5"/>
  <c r="F49" i="5"/>
  <c r="F48" i="5"/>
  <c r="F47" i="5"/>
  <c r="F46" i="5"/>
  <c r="G90" i="8"/>
  <c r="F45" i="5"/>
  <c r="F90" i="8"/>
  <c r="AF90" i="8" s="1"/>
  <c r="G89" i="8"/>
  <c r="F44" i="5"/>
  <c r="F89" i="8"/>
  <c r="AF89" i="8" s="1"/>
  <c r="G88" i="8"/>
  <c r="F43" i="5"/>
  <c r="F88" i="8"/>
  <c r="AF88" i="8" s="1"/>
  <c r="G87" i="8"/>
  <c r="F42" i="5"/>
  <c r="F87" i="8"/>
  <c r="AF87" i="8" s="1"/>
  <c r="G86" i="8"/>
  <c r="F41" i="5"/>
  <c r="F86" i="8"/>
  <c r="AF86" i="8" s="1"/>
  <c r="G85" i="8"/>
  <c r="F40" i="5"/>
  <c r="F85" i="8"/>
  <c r="AF85" i="8" s="1"/>
  <c r="G84" i="8"/>
  <c r="F39" i="5"/>
  <c r="F84" i="8"/>
  <c r="AF84" i="8" s="1"/>
  <c r="G83" i="8"/>
  <c r="F38" i="5"/>
  <c r="F83" i="8"/>
  <c r="AF83" i="8" s="1"/>
  <c r="G82" i="8"/>
  <c r="F37" i="5"/>
  <c r="F82" i="8"/>
  <c r="AF82" i="8" s="1"/>
  <c r="G81" i="8"/>
  <c r="F36" i="5"/>
  <c r="F81" i="8"/>
  <c r="AF81" i="8" s="1"/>
  <c r="G80" i="8"/>
  <c r="F35" i="5"/>
  <c r="F80" i="8"/>
  <c r="AF80" i="8" s="1"/>
  <c r="G79" i="8"/>
  <c r="F34" i="5"/>
  <c r="F79" i="8"/>
  <c r="AF79" i="8" s="1"/>
  <c r="G78" i="8"/>
  <c r="F33" i="5"/>
  <c r="F78" i="8"/>
  <c r="AF78" i="8" s="1"/>
  <c r="G77" i="8"/>
  <c r="F32" i="5"/>
  <c r="F77" i="8"/>
  <c r="AF77" i="8" s="1"/>
  <c r="G76" i="8"/>
  <c r="F31" i="5"/>
  <c r="F76" i="8"/>
  <c r="AF76" i="8" s="1"/>
  <c r="G75" i="8"/>
  <c r="F30" i="5"/>
  <c r="F75" i="8"/>
  <c r="AF75" i="8" s="1"/>
  <c r="G74" i="8"/>
  <c r="F29" i="5"/>
  <c r="F74" i="8"/>
  <c r="AF74" i="8" s="1"/>
  <c r="G73" i="8"/>
  <c r="F28" i="5"/>
  <c r="F73" i="8"/>
  <c r="AF73" i="8" s="1"/>
  <c r="G72" i="8"/>
  <c r="F27" i="5"/>
  <c r="F72" i="8"/>
  <c r="AF72" i="8" s="1"/>
  <c r="G71" i="8"/>
  <c r="AE34" i="8" s="1"/>
  <c r="F26" i="5"/>
  <c r="F71" i="8"/>
  <c r="G70" i="8"/>
  <c r="AE33" i="8" s="1"/>
  <c r="F25" i="5"/>
  <c r="F70" i="8"/>
  <c r="G69" i="8"/>
  <c r="AE32" i="8" s="1"/>
  <c r="F24" i="5"/>
  <c r="F69" i="8"/>
  <c r="G68" i="8"/>
  <c r="AE31" i="8" s="1"/>
  <c r="F23" i="5"/>
  <c r="F68" i="8"/>
  <c r="G67" i="8"/>
  <c r="AE30" i="8" s="1"/>
  <c r="F22" i="5"/>
  <c r="F67" i="8"/>
  <c r="G66" i="8"/>
  <c r="AE29" i="8" s="1"/>
  <c r="F21" i="5"/>
  <c r="F66" i="8"/>
  <c r="G65" i="8"/>
  <c r="AE28" i="8" s="1"/>
  <c r="F20" i="5"/>
  <c r="F65" i="8"/>
  <c r="G64" i="8"/>
  <c r="AE27" i="8" s="1"/>
  <c r="F19" i="5"/>
  <c r="F64" i="8"/>
  <c r="G63" i="8"/>
  <c r="AE26" i="8" s="1"/>
  <c r="F18" i="5"/>
  <c r="F63" i="8"/>
  <c r="G62" i="8"/>
  <c r="AE25" i="8" s="1"/>
  <c r="F17" i="5"/>
  <c r="F62" i="8"/>
  <c r="G61" i="8"/>
  <c r="AE24" i="8" s="1"/>
  <c r="F16" i="5"/>
  <c r="F61" i="8"/>
  <c r="G60" i="8"/>
  <c r="AE23" i="8" s="1"/>
  <c r="F15" i="5"/>
  <c r="F60" i="8"/>
  <c r="G59" i="8"/>
  <c r="AE22" i="8" s="1"/>
  <c r="F14" i="5"/>
  <c r="F59" i="8"/>
  <c r="G58" i="8"/>
  <c r="AE21" i="8" s="1"/>
  <c r="F13" i="5"/>
  <c r="F58" i="8"/>
  <c r="G57" i="8"/>
  <c r="AE20" i="8" s="1"/>
  <c r="F12" i="5"/>
  <c r="F57" i="8"/>
  <c r="G56" i="8"/>
  <c r="AE19" i="8" s="1"/>
  <c r="F11" i="5"/>
  <c r="F56" i="8"/>
  <c r="G55" i="8"/>
  <c r="AE18" i="8" s="1"/>
  <c r="F10" i="5"/>
  <c r="F55" i="8"/>
  <c r="G54" i="8"/>
  <c r="AE17" i="8" s="1"/>
  <c r="F9" i="5"/>
  <c r="F54" i="8"/>
  <c r="G53" i="8"/>
  <c r="AE16" i="8" s="1"/>
  <c r="F8" i="5"/>
  <c r="F53" i="8"/>
  <c r="G52" i="8"/>
  <c r="AE15" i="8" s="1"/>
  <c r="F7" i="5"/>
  <c r="F52" i="8"/>
  <c r="G51" i="8"/>
  <c r="AE14" i="8" s="1"/>
  <c r="F6" i="5"/>
  <c r="F51" i="8"/>
  <c r="F55" i="6"/>
  <c r="AD18" i="6" s="1"/>
  <c r="F56" i="6"/>
  <c r="AD19" i="6" s="1"/>
  <c r="F57" i="6"/>
  <c r="AD20" i="6" s="1"/>
  <c r="F58" i="6"/>
  <c r="AD21" i="6" s="1"/>
  <c r="F59" i="6"/>
  <c r="AD22" i="6" s="1"/>
  <c r="F60" i="6"/>
  <c r="AD23" i="6" s="1"/>
  <c r="F61" i="6"/>
  <c r="AD24" i="6" s="1"/>
  <c r="F62" i="6"/>
  <c r="AD25" i="6" s="1"/>
  <c r="F63" i="6"/>
  <c r="AD26" i="6" s="1"/>
  <c r="F64" i="6"/>
  <c r="AD27" i="6" s="1"/>
  <c r="F65" i="6"/>
  <c r="AD28" i="6" s="1"/>
  <c r="F66" i="6"/>
  <c r="AD29" i="6" s="1"/>
  <c r="F67" i="6"/>
  <c r="AD30" i="6" s="1"/>
  <c r="F68" i="6"/>
  <c r="AD31" i="6" s="1"/>
  <c r="F69" i="6"/>
  <c r="AD32" i="6" s="1"/>
  <c r="F70" i="6"/>
  <c r="AD33" i="6" s="1"/>
  <c r="F71" i="6"/>
  <c r="AD34" i="6" s="1"/>
  <c r="F72" i="6"/>
  <c r="F73" i="6"/>
  <c r="F74" i="6"/>
  <c r="F75" i="6"/>
  <c r="F76" i="6"/>
  <c r="F77" i="6"/>
  <c r="F78" i="6"/>
  <c r="F79" i="6"/>
  <c r="F80" i="6"/>
  <c r="F81" i="6"/>
  <c r="F82" i="6"/>
  <c r="F83" i="6"/>
  <c r="F84" i="6"/>
  <c r="F85" i="6"/>
  <c r="F86" i="6"/>
  <c r="F87" i="6"/>
  <c r="F88" i="6"/>
  <c r="F89" i="6"/>
  <c r="F90" i="6"/>
  <c r="F6" i="4"/>
  <c r="AF52" i="8" l="1"/>
  <c r="AD15" i="8"/>
  <c r="AF63" i="8"/>
  <c r="AD26" i="8"/>
  <c r="AF58" i="8"/>
  <c r="AD21" i="8"/>
  <c r="AF53" i="8"/>
  <c r="AD16" i="8"/>
  <c r="AF69" i="8"/>
  <c r="AD32" i="8"/>
  <c r="AF64" i="8"/>
  <c r="AD27" i="8"/>
  <c r="AF57" i="8"/>
  <c r="AD20" i="8"/>
  <c r="AF55" i="8"/>
  <c r="AD18" i="8"/>
  <c r="AF71" i="8"/>
  <c r="AD34" i="8"/>
  <c r="AF66" i="8"/>
  <c r="AD29" i="8"/>
  <c r="AF62" i="8"/>
  <c r="AD25" i="8"/>
  <c r="AF59" i="8"/>
  <c r="AD22" i="8"/>
  <c r="AF54" i="8"/>
  <c r="AD17" i="8"/>
  <c r="AF65" i="8"/>
  <c r="AD28" i="8"/>
  <c r="AF60" i="8"/>
  <c r="AD23" i="8"/>
  <c r="AF61" i="8"/>
  <c r="AD24" i="8"/>
  <c r="AF70" i="8"/>
  <c r="AD33" i="8"/>
  <c r="AF56" i="8"/>
  <c r="AD19" i="8"/>
  <c r="AF68" i="8"/>
  <c r="AD31" i="8"/>
  <c r="AF51" i="8"/>
  <c r="AD14" i="8"/>
  <c r="AF67" i="8"/>
  <c r="AD30" i="8"/>
  <c r="AF82" i="6"/>
  <c r="G82" i="6"/>
  <c r="AF65" i="6"/>
  <c r="G65" i="6"/>
  <c r="AE28" i="6" s="1"/>
  <c r="AF64" i="6"/>
  <c r="G64" i="6"/>
  <c r="AE27" i="6" s="1"/>
  <c r="AF79" i="6"/>
  <c r="G79" i="6"/>
  <c r="AF78" i="6"/>
  <c r="G78" i="6"/>
  <c r="AF62" i="6"/>
  <c r="G62" i="6"/>
  <c r="AE25" i="6" s="1"/>
  <c r="AF77" i="6"/>
  <c r="G77" i="6"/>
  <c r="AF61" i="6"/>
  <c r="G61" i="6"/>
  <c r="AE24" i="6" s="1"/>
  <c r="AF76" i="6"/>
  <c r="G76" i="6"/>
  <c r="AF60" i="6"/>
  <c r="G60" i="6"/>
  <c r="AE23" i="6" s="1"/>
  <c r="AF75" i="6"/>
  <c r="G75" i="6"/>
  <c r="AF59" i="6"/>
  <c r="G59" i="6"/>
  <c r="AE22" i="6" s="1"/>
  <c r="AF90" i="6"/>
  <c r="G90" i="6"/>
  <c r="AF74" i="6"/>
  <c r="G74" i="6"/>
  <c r="AF58" i="6"/>
  <c r="G58" i="6"/>
  <c r="AE21" i="6" s="1"/>
  <c r="AF89" i="6"/>
  <c r="G89" i="6"/>
  <c r="AF73" i="6"/>
  <c r="G73" i="6"/>
  <c r="AF57" i="6"/>
  <c r="G57" i="6"/>
  <c r="AE20" i="6" s="1"/>
  <c r="AF63" i="6"/>
  <c r="G63" i="6"/>
  <c r="AE26" i="6" s="1"/>
  <c r="AF66" i="6"/>
  <c r="G66" i="6"/>
  <c r="AE29" i="6" s="1"/>
  <c r="AF88" i="6"/>
  <c r="G88" i="6"/>
  <c r="AF87" i="6"/>
  <c r="G87" i="6"/>
  <c r="AF86" i="6"/>
  <c r="G86" i="6"/>
  <c r="AF70" i="6"/>
  <c r="G70" i="6"/>
  <c r="AE33" i="6" s="1"/>
  <c r="AF71" i="6"/>
  <c r="G71" i="6"/>
  <c r="AE34" i="6" s="1"/>
  <c r="AF85" i="6"/>
  <c r="G85" i="6"/>
  <c r="AF69" i="6"/>
  <c r="G69" i="6"/>
  <c r="AE32" i="6" s="1"/>
  <c r="AF72" i="6"/>
  <c r="G72" i="6"/>
  <c r="AF51" i="6"/>
  <c r="G51" i="6"/>
  <c r="AE14" i="6" s="1"/>
  <c r="AF55" i="6"/>
  <c r="G55" i="6"/>
  <c r="AE18" i="6" s="1"/>
  <c r="AF84" i="6"/>
  <c r="G84" i="6"/>
  <c r="AF68" i="6"/>
  <c r="G68" i="6"/>
  <c r="AE31" i="6" s="1"/>
  <c r="AF81" i="6"/>
  <c r="G81" i="6"/>
  <c r="AF80" i="6"/>
  <c r="G80" i="6"/>
  <c r="AF56" i="6"/>
  <c r="G56" i="6"/>
  <c r="AE19" i="6" s="1"/>
  <c r="AF83" i="6"/>
  <c r="G83" i="6"/>
  <c r="AF67" i="6"/>
  <c r="G67" i="6"/>
  <c r="AE30" i="6" s="1"/>
  <c r="AF54" i="6"/>
  <c r="G54" i="6"/>
  <c r="AE17" i="6" s="1"/>
  <c r="AF53" i="6"/>
  <c r="G53" i="6"/>
  <c r="AE16" i="6" s="1"/>
  <c r="AF52" i="6"/>
  <c r="G52" i="6"/>
  <c r="AE15" i="6" s="1"/>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37" i="10"/>
  <c r="E17" i="8" l="1"/>
  <c r="G22" i="17" l="1"/>
  <c r="E22" i="17"/>
  <c r="G22" i="2"/>
  <c r="E22" i="2"/>
  <c r="P38" i="10"/>
  <c r="R38" i="10"/>
  <c r="P39" i="10"/>
  <c r="R39" i="10"/>
  <c r="P40" i="10"/>
  <c r="R40" i="10"/>
  <c r="R41" i="10"/>
  <c r="P42" i="10"/>
  <c r="R42" i="10"/>
  <c r="P43" i="10"/>
  <c r="R43" i="10"/>
  <c r="P44" i="10"/>
  <c r="R44" i="10"/>
  <c r="P45" i="10"/>
  <c r="R45" i="10"/>
  <c r="P46" i="10"/>
  <c r="R46" i="10"/>
  <c r="P47" i="10"/>
  <c r="R47" i="10"/>
  <c r="P48" i="10"/>
  <c r="R48" i="10"/>
  <c r="P49" i="10"/>
  <c r="R49" i="10"/>
  <c r="P50" i="10"/>
  <c r="R50" i="10"/>
  <c r="P51" i="10"/>
  <c r="R51" i="10"/>
  <c r="P52" i="10"/>
  <c r="R52" i="10"/>
  <c r="P53" i="10"/>
  <c r="R53" i="10"/>
  <c r="P54" i="10"/>
  <c r="R54" i="10"/>
  <c r="P55" i="10"/>
  <c r="R55" i="10"/>
  <c r="P56" i="10"/>
  <c r="R56" i="10"/>
  <c r="P57" i="10"/>
  <c r="R57" i="10"/>
  <c r="P58" i="10"/>
  <c r="R58" i="10"/>
  <c r="P59" i="10"/>
  <c r="R59" i="10"/>
  <c r="P60" i="10"/>
  <c r="R60" i="10"/>
  <c r="P61" i="10"/>
  <c r="R61" i="10"/>
  <c r="P62" i="10"/>
  <c r="R62" i="10"/>
  <c r="P63" i="10"/>
  <c r="R63" i="10"/>
  <c r="P64" i="10"/>
  <c r="R64" i="10"/>
  <c r="P65" i="10"/>
  <c r="R65" i="10"/>
  <c r="P66" i="10"/>
  <c r="R66" i="10"/>
  <c r="P67" i="10"/>
  <c r="R67" i="10"/>
  <c r="P68" i="10"/>
  <c r="R68" i="10"/>
  <c r="P69" i="10"/>
  <c r="R69" i="10"/>
  <c r="P70" i="10"/>
  <c r="R70" i="10"/>
  <c r="P71" i="10"/>
  <c r="R71" i="10"/>
  <c r="P72" i="10"/>
  <c r="R72" i="10"/>
  <c r="P73" i="10"/>
  <c r="R73" i="10"/>
  <c r="P74" i="10"/>
  <c r="R74" i="10"/>
  <c r="P75" i="10"/>
  <c r="R75" i="10"/>
  <c r="P76" i="10"/>
  <c r="R76" i="10"/>
  <c r="P77" i="10"/>
  <c r="R77" i="10"/>
  <c r="P78" i="10"/>
  <c r="R78" i="10"/>
  <c r="P79" i="10"/>
  <c r="R79" i="10"/>
  <c r="P80" i="10"/>
  <c r="R80" i="10"/>
  <c r="P81" i="10"/>
  <c r="R81" i="10"/>
  <c r="P82" i="10"/>
  <c r="R82" i="10"/>
  <c r="P83" i="10"/>
  <c r="R83" i="10"/>
  <c r="P84" i="10"/>
  <c r="R84" i="10"/>
  <c r="P85" i="10"/>
  <c r="R85" i="10"/>
  <c r="P86" i="10"/>
  <c r="R86" i="10"/>
  <c r="P87" i="10"/>
  <c r="R87" i="10"/>
  <c r="P88" i="10"/>
  <c r="R88" i="10"/>
  <c r="P89" i="10"/>
  <c r="R89" i="10"/>
  <c r="P90" i="10"/>
  <c r="R90" i="10"/>
  <c r="P91" i="10"/>
  <c r="R91" i="10"/>
  <c r="P92" i="10"/>
  <c r="R92" i="10"/>
  <c r="P93" i="10"/>
  <c r="R93" i="10"/>
  <c r="P94" i="10"/>
  <c r="R94" i="10"/>
  <c r="P95" i="10"/>
  <c r="R95" i="10"/>
  <c r="P96" i="10"/>
  <c r="R96" i="10"/>
  <c r="P97" i="10"/>
  <c r="R97" i="10"/>
  <c r="P98" i="10"/>
  <c r="R98" i="10"/>
  <c r="P99" i="10"/>
  <c r="R99" i="10"/>
  <c r="P100" i="10"/>
  <c r="R100" i="10"/>
  <c r="P101" i="10"/>
  <c r="R101" i="10"/>
  <c r="P102" i="10"/>
  <c r="R102" i="10"/>
  <c r="P103" i="10"/>
  <c r="R103" i="10"/>
  <c r="R37" i="10"/>
  <c r="P37" i="10"/>
  <c r="O38" i="10"/>
  <c r="N38" i="10" s="1"/>
  <c r="O39" i="10"/>
  <c r="O40" i="10"/>
  <c r="N40" i="10" s="1"/>
  <c r="O41" i="10"/>
  <c r="O42" i="10"/>
  <c r="N42" i="10" s="1"/>
  <c r="O43" i="10"/>
  <c r="O44" i="10"/>
  <c r="N44" i="10" s="1"/>
  <c r="O45" i="10"/>
  <c r="O46" i="10"/>
  <c r="O47" i="10"/>
  <c r="O48" i="10"/>
  <c r="O49" i="10"/>
  <c r="O50" i="10"/>
  <c r="O51" i="10"/>
  <c r="O52" i="10"/>
  <c r="O53" i="10"/>
  <c r="O54" i="10"/>
  <c r="N54" i="10" s="1"/>
  <c r="O55" i="10"/>
  <c r="N55" i="10" s="1"/>
  <c r="O56" i="10"/>
  <c r="N56" i="10" s="1"/>
  <c r="O57" i="10"/>
  <c r="O58" i="10"/>
  <c r="O59" i="10"/>
  <c r="O60" i="10"/>
  <c r="O61" i="10"/>
  <c r="O62" i="10"/>
  <c r="O63" i="10"/>
  <c r="O64" i="10"/>
  <c r="O65" i="10"/>
  <c r="O66" i="10"/>
  <c r="O67" i="10"/>
  <c r="O68" i="10"/>
  <c r="O69" i="10"/>
  <c r="N69" i="10" s="1"/>
  <c r="O70" i="10"/>
  <c r="O71" i="10"/>
  <c r="O72" i="10"/>
  <c r="O73" i="10"/>
  <c r="N73" i="10" s="1"/>
  <c r="O74" i="10"/>
  <c r="N74" i="10" s="1"/>
  <c r="O75" i="10"/>
  <c r="O76" i="10"/>
  <c r="N76" i="10" s="1"/>
  <c r="O77" i="10"/>
  <c r="O78" i="10"/>
  <c r="O79" i="10"/>
  <c r="O80" i="10"/>
  <c r="O81" i="10"/>
  <c r="O82" i="10"/>
  <c r="O83" i="10"/>
  <c r="O84" i="10"/>
  <c r="O85" i="10"/>
  <c r="N85" i="10" s="1"/>
  <c r="O86" i="10"/>
  <c r="N86" i="10" s="1"/>
  <c r="O87" i="10"/>
  <c r="N87" i="10" s="1"/>
  <c r="O88" i="10"/>
  <c r="N88" i="10" s="1"/>
  <c r="O89" i="10"/>
  <c r="O90" i="10"/>
  <c r="N90" i="10" s="1"/>
  <c r="O91" i="10"/>
  <c r="O92" i="10"/>
  <c r="N92" i="10" s="1"/>
  <c r="O93" i="10"/>
  <c r="O94" i="10"/>
  <c r="O95" i="10"/>
  <c r="O96" i="10"/>
  <c r="O97" i="10"/>
  <c r="O98" i="10"/>
  <c r="O99" i="10"/>
  <c r="O100" i="10"/>
  <c r="O101" i="10"/>
  <c r="O102" i="10"/>
  <c r="N102" i="10" s="1"/>
  <c r="O103" i="10"/>
  <c r="N103" i="10" s="1"/>
  <c r="O104" i="10"/>
  <c r="O105" i="10"/>
  <c r="O106" i="10"/>
  <c r="O107" i="10"/>
  <c r="O108" i="10"/>
  <c r="O109" i="10"/>
  <c r="O110" i="10"/>
  <c r="O37" i="10"/>
  <c r="C95" i="8"/>
  <c r="C194" i="8" s="1"/>
  <c r="D4" i="8"/>
  <c r="C27" i="8"/>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C23" i="7"/>
  <c r="C93" i="8" s="1"/>
  <c r="C24" i="8" s="1"/>
  <c r="C51" i="8"/>
  <c r="C150" i="8"/>
  <c r="C151" i="8"/>
  <c r="C152" i="8"/>
  <c r="C153" i="8"/>
  <c r="C154" i="8"/>
  <c r="C155" i="8"/>
  <c r="C156" i="8"/>
  <c r="C157" i="8"/>
  <c r="C158" i="8"/>
  <c r="C159" i="8"/>
  <c r="C160" i="8"/>
  <c r="C161" i="8"/>
  <c r="C162" i="8"/>
  <c r="C163" i="8"/>
  <c r="C164" i="8"/>
  <c r="C165" i="8"/>
  <c r="C166" i="8"/>
  <c r="C167" i="8"/>
  <c r="C168" i="8"/>
  <c r="C169" i="8"/>
  <c r="B1" i="8"/>
  <c r="B42" i="8" s="1"/>
  <c r="C191" i="8" s="1"/>
  <c r="C51" i="6"/>
  <c r="E24" i="6" s="1"/>
  <c r="C158" i="6"/>
  <c r="C159" i="6"/>
  <c r="C160" i="6"/>
  <c r="C161" i="6"/>
  <c r="C162" i="6"/>
  <c r="C163" i="6"/>
  <c r="C164" i="6"/>
  <c r="C165" i="6"/>
  <c r="C166" i="6"/>
  <c r="C167" i="6"/>
  <c r="C168" i="6"/>
  <c r="C169" i="6"/>
  <c r="C170" i="6"/>
  <c r="C171" i="6"/>
  <c r="B1" i="6"/>
  <c r="C92" i="6" s="1"/>
  <c r="C3" i="6"/>
  <c r="AA5" i="6" s="1"/>
  <c r="C3" i="8"/>
  <c r="D7" i="16"/>
  <c r="E15" i="16" s="1"/>
  <c r="F12" i="17" s="1"/>
  <c r="H17" i="8"/>
  <c r="F17" i="8"/>
  <c r="D17" i="8"/>
  <c r="G15" i="8"/>
  <c r="E15" i="8"/>
  <c r="C15" i="8"/>
  <c r="F17" i="6"/>
  <c r="H17" i="6"/>
  <c r="D17" i="6"/>
  <c r="G15" i="6"/>
  <c r="E15" i="6"/>
  <c r="C15" i="6"/>
  <c r="D4" i="6"/>
  <c r="C27" i="6" s="1"/>
  <c r="C172" i="6"/>
  <c r="C173" i="6"/>
  <c r="C174" i="6"/>
  <c r="C175" i="6"/>
  <c r="C176" i="6"/>
  <c r="C177" i="6"/>
  <c r="D33" i="6"/>
  <c r="D47" i="6"/>
  <c r="C154" i="6" s="1"/>
  <c r="A18" i="2"/>
  <c r="C12" i="8" s="1"/>
  <c r="E12" i="8" s="1"/>
  <c r="G12" i="8" s="1"/>
  <c r="A16" i="2"/>
  <c r="C10" i="8" s="1"/>
  <c r="E10" i="8" s="1"/>
  <c r="G10" i="8" s="1"/>
  <c r="A14" i="2"/>
  <c r="C8" i="8" s="1"/>
  <c r="E8" i="8" s="1"/>
  <c r="G8" i="8" s="1"/>
  <c r="B2" i="2"/>
  <c r="B2" i="17"/>
  <c r="D156" i="6"/>
  <c r="D148" i="8"/>
  <c r="M27" i="17"/>
  <c r="M26" i="17"/>
  <c r="M25" i="17"/>
  <c r="M24" i="17"/>
  <c r="M20" i="17"/>
  <c r="M23" i="17"/>
  <c r="D33" i="8"/>
  <c r="D47" i="8" s="1"/>
  <c r="B15" i="7"/>
  <c r="C202" i="6"/>
  <c r="C2" i="16"/>
  <c r="C2" i="11"/>
  <c r="C2" i="13"/>
  <c r="B2" i="7"/>
  <c r="G169" i="8"/>
  <c r="G168" i="8"/>
  <c r="G167" i="8"/>
  <c r="G166" i="8"/>
  <c r="G165" i="8"/>
  <c r="G164" i="8"/>
  <c r="G163" i="8"/>
  <c r="G162" i="8"/>
  <c r="G161" i="8"/>
  <c r="G160" i="8"/>
  <c r="G159" i="8"/>
  <c r="G158" i="8"/>
  <c r="G157" i="8"/>
  <c r="G156" i="8"/>
  <c r="G155" i="8"/>
  <c r="G154" i="8"/>
  <c r="G153" i="8"/>
  <c r="G152" i="8"/>
  <c r="G151" i="8"/>
  <c r="G150" i="8"/>
  <c r="K9" i="4"/>
  <c r="J9" i="4"/>
  <c r="I9" i="4"/>
  <c r="L8" i="4"/>
  <c r="K8" i="4"/>
  <c r="J8" i="4"/>
  <c r="I8" i="4"/>
  <c r="L7" i="4"/>
  <c r="K7" i="4"/>
  <c r="J7" i="4"/>
  <c r="I7" i="4"/>
  <c r="L6" i="4"/>
  <c r="K6" i="4"/>
  <c r="J6" i="4"/>
  <c r="I6" i="4"/>
  <c r="L5" i="4"/>
  <c r="K5" i="4"/>
  <c r="J5" i="4"/>
  <c r="I5" i="4"/>
  <c r="L4" i="4"/>
  <c r="K4" i="4"/>
  <c r="J4" i="4"/>
  <c r="I4" i="4"/>
  <c r="M3" i="4"/>
  <c r="L3" i="4"/>
  <c r="K3" i="4"/>
  <c r="J3" i="4"/>
  <c r="I3" i="4"/>
  <c r="M2" i="4"/>
  <c r="L2" i="4"/>
  <c r="K2" i="4"/>
  <c r="J2" i="4"/>
  <c r="I2" i="4"/>
  <c r="H13" i="6"/>
  <c r="H11" i="6"/>
  <c r="F13" i="6"/>
  <c r="F11" i="6"/>
  <c r="F4" i="2"/>
  <c r="C19" i="17"/>
  <c r="C15" i="17"/>
  <c r="M3" i="7"/>
  <c r="E15" i="13"/>
  <c r="M2" i="5"/>
  <c r="M3" i="5"/>
  <c r="M4" i="5"/>
  <c r="M5" i="5"/>
  <c r="M6" i="5"/>
  <c r="M7" i="5"/>
  <c r="M8" i="5"/>
  <c r="L6" i="5"/>
  <c r="L7" i="5"/>
  <c r="L8" i="5"/>
  <c r="L9" i="5"/>
  <c r="J2" i="5"/>
  <c r="J3" i="5"/>
  <c r="J4" i="5"/>
  <c r="J5" i="5"/>
  <c r="J6" i="5"/>
  <c r="J7" i="5"/>
  <c r="J8" i="5"/>
  <c r="J9" i="5"/>
  <c r="H169" i="8"/>
  <c r="F169" i="8"/>
  <c r="E169" i="8"/>
  <c r="H168" i="8"/>
  <c r="F168" i="8"/>
  <c r="E168" i="8"/>
  <c r="H167" i="8"/>
  <c r="F167" i="8"/>
  <c r="E167" i="8"/>
  <c r="H166" i="8"/>
  <c r="F166" i="8"/>
  <c r="E166" i="8"/>
  <c r="H165" i="8"/>
  <c r="F165" i="8"/>
  <c r="E165" i="8"/>
  <c r="H164" i="8"/>
  <c r="F164" i="8"/>
  <c r="E164" i="8"/>
  <c r="H163" i="8"/>
  <c r="F163" i="8"/>
  <c r="E163" i="8"/>
  <c r="H162" i="8"/>
  <c r="F162" i="8"/>
  <c r="E162" i="8"/>
  <c r="H161" i="8"/>
  <c r="F161" i="8"/>
  <c r="E161" i="8"/>
  <c r="H160" i="8"/>
  <c r="F160" i="8"/>
  <c r="E160" i="8"/>
  <c r="H159" i="8"/>
  <c r="F159" i="8"/>
  <c r="E159" i="8"/>
  <c r="H158" i="8"/>
  <c r="F158" i="8"/>
  <c r="E158" i="8"/>
  <c r="H157" i="8"/>
  <c r="F157" i="8"/>
  <c r="E157" i="8"/>
  <c r="H156" i="8"/>
  <c r="F156" i="8"/>
  <c r="E156" i="8"/>
  <c r="H155" i="8"/>
  <c r="F155" i="8"/>
  <c r="E155" i="8"/>
  <c r="H154" i="8"/>
  <c r="F154" i="8"/>
  <c r="E154" i="8"/>
  <c r="H153" i="8"/>
  <c r="F153" i="8"/>
  <c r="E153" i="8"/>
  <c r="H152" i="8"/>
  <c r="F152" i="8"/>
  <c r="E152" i="8"/>
  <c r="H151" i="8"/>
  <c r="F151" i="8"/>
  <c r="E151" i="8"/>
  <c r="H150" i="8"/>
  <c r="F150" i="8"/>
  <c r="E150" i="8"/>
  <c r="D144" i="8"/>
  <c r="G17" i="8"/>
  <c r="C17" i="8"/>
  <c r="H13" i="8"/>
  <c r="F13" i="8"/>
  <c r="AG8" i="8" s="1"/>
  <c r="D13" i="8"/>
  <c r="AG7" i="8" s="1"/>
  <c r="C13" i="8"/>
  <c r="AD7" i="8" s="1"/>
  <c r="H11" i="8"/>
  <c r="F11" i="8"/>
  <c r="AF8" i="8" s="1"/>
  <c r="D11" i="8"/>
  <c r="AF7" i="8" s="1"/>
  <c r="C11" i="8"/>
  <c r="AC7" i="8" s="1"/>
  <c r="H9" i="8"/>
  <c r="F9" i="8"/>
  <c r="AE8" i="8" s="1"/>
  <c r="D9" i="8"/>
  <c r="AE7" i="8" s="1"/>
  <c r="C9" i="8"/>
  <c r="AB7" i="8" s="1"/>
  <c r="G194" i="8"/>
  <c r="G95" i="8"/>
  <c r="D45" i="8"/>
  <c r="G202" i="6"/>
  <c r="D152" i="6"/>
  <c r="H177" i="6"/>
  <c r="G177" i="6"/>
  <c r="F177" i="6"/>
  <c r="E177" i="6"/>
  <c r="H176" i="6"/>
  <c r="G176" i="6"/>
  <c r="F176" i="6"/>
  <c r="E176" i="6"/>
  <c r="H175" i="6"/>
  <c r="G175" i="6"/>
  <c r="F175" i="6"/>
  <c r="E175" i="6"/>
  <c r="H174" i="6"/>
  <c r="G174" i="6"/>
  <c r="F174" i="6"/>
  <c r="E174" i="6"/>
  <c r="H173" i="6"/>
  <c r="G173" i="6"/>
  <c r="F173" i="6"/>
  <c r="E173" i="6"/>
  <c r="H172" i="6"/>
  <c r="G172" i="6"/>
  <c r="F172" i="6"/>
  <c r="E172" i="6"/>
  <c r="H171" i="6"/>
  <c r="G171" i="6"/>
  <c r="F171" i="6"/>
  <c r="E171" i="6"/>
  <c r="H170" i="6"/>
  <c r="G170" i="6"/>
  <c r="F170" i="6"/>
  <c r="E170" i="6"/>
  <c r="H169" i="6"/>
  <c r="G169" i="6"/>
  <c r="F169" i="6"/>
  <c r="E169" i="6"/>
  <c r="H168" i="6"/>
  <c r="G168" i="6"/>
  <c r="F168" i="6"/>
  <c r="E168" i="6"/>
  <c r="H167" i="6"/>
  <c r="G167" i="6"/>
  <c r="F167" i="6"/>
  <c r="E167" i="6"/>
  <c r="H166" i="6"/>
  <c r="G166" i="6"/>
  <c r="F166" i="6"/>
  <c r="E166" i="6"/>
  <c r="H165" i="6"/>
  <c r="G165" i="6"/>
  <c r="F165" i="6"/>
  <c r="E165" i="6"/>
  <c r="H164" i="6"/>
  <c r="G164" i="6"/>
  <c r="F164" i="6"/>
  <c r="E164" i="6"/>
  <c r="H163" i="6"/>
  <c r="G163" i="6"/>
  <c r="F163" i="6"/>
  <c r="E163" i="6"/>
  <c r="H162" i="6"/>
  <c r="G162" i="6"/>
  <c r="F162" i="6"/>
  <c r="E162" i="6"/>
  <c r="H161" i="6"/>
  <c r="G161" i="6"/>
  <c r="F161" i="6"/>
  <c r="E161" i="6"/>
  <c r="H160" i="6"/>
  <c r="G160" i="6"/>
  <c r="F160" i="6"/>
  <c r="E160" i="6"/>
  <c r="H159" i="6"/>
  <c r="G159" i="6"/>
  <c r="F159" i="6"/>
  <c r="E159" i="6"/>
  <c r="H158" i="6"/>
  <c r="G158" i="6"/>
  <c r="F158" i="6"/>
  <c r="E158" i="6"/>
  <c r="L5" i="5"/>
  <c r="K5" i="5"/>
  <c r="L4" i="5"/>
  <c r="K4" i="5"/>
  <c r="N3" i="5"/>
  <c r="L3" i="5"/>
  <c r="K3" i="5"/>
  <c r="N2" i="5"/>
  <c r="L2" i="5"/>
  <c r="K2" i="5"/>
  <c r="K9" i="5"/>
  <c r="K7" i="5"/>
  <c r="K6" i="5"/>
  <c r="F4" i="17"/>
  <c r="D7" i="11"/>
  <c r="E14" i="11" s="1"/>
  <c r="D12" i="2" s="1"/>
  <c r="G95" i="6"/>
  <c r="D11" i="6"/>
  <c r="D13" i="6"/>
  <c r="T88" i="7"/>
  <c r="S88" i="7"/>
  <c r="R88" i="7"/>
  <c r="T87" i="7"/>
  <c r="S83" i="7"/>
  <c r="R83" i="7"/>
  <c r="T86" i="7"/>
  <c r="S82" i="7"/>
  <c r="R82" i="7"/>
  <c r="T85" i="7"/>
  <c r="S81" i="7"/>
  <c r="R81" i="7"/>
  <c r="T84" i="7"/>
  <c r="S80" i="7"/>
  <c r="R80" i="7"/>
  <c r="T83" i="7"/>
  <c r="S79" i="7"/>
  <c r="R79" i="7"/>
  <c r="T82" i="7"/>
  <c r="S77" i="7"/>
  <c r="R77" i="7"/>
  <c r="T81" i="7"/>
  <c r="S76" i="7"/>
  <c r="R76" i="7"/>
  <c r="T80" i="7"/>
  <c r="S75" i="7"/>
  <c r="R75" i="7"/>
  <c r="T79" i="7"/>
  <c r="S74" i="7"/>
  <c r="R74" i="7"/>
  <c r="T73" i="7"/>
  <c r="S73" i="7"/>
  <c r="R73" i="7"/>
  <c r="T72" i="7"/>
  <c r="S72" i="7"/>
  <c r="R72" i="7"/>
  <c r="T71" i="7"/>
  <c r="S71" i="7"/>
  <c r="R71" i="7"/>
  <c r="T70" i="7"/>
  <c r="S70" i="7"/>
  <c r="R70" i="7"/>
  <c r="T69" i="7"/>
  <c r="S69" i="7"/>
  <c r="R69" i="7"/>
  <c r="T68" i="7"/>
  <c r="S68" i="7"/>
  <c r="R68" i="7"/>
  <c r="T67" i="7"/>
  <c r="S67" i="7"/>
  <c r="R67" i="7"/>
  <c r="T66" i="7"/>
  <c r="S66" i="7"/>
  <c r="R66" i="7"/>
  <c r="T65" i="7"/>
  <c r="S65" i="7"/>
  <c r="R65" i="7"/>
  <c r="T64" i="7"/>
  <c r="S64" i="7"/>
  <c r="R64" i="7"/>
  <c r="T63" i="7"/>
  <c r="S63" i="7"/>
  <c r="R63" i="7"/>
  <c r="T62" i="7"/>
  <c r="S62" i="7"/>
  <c r="R62" i="7"/>
  <c r="T61" i="7"/>
  <c r="S61" i="7"/>
  <c r="R61" i="7"/>
  <c r="T60" i="7"/>
  <c r="S60" i="7"/>
  <c r="R60" i="7"/>
  <c r="T59" i="7"/>
  <c r="S59" i="7"/>
  <c r="R59" i="7"/>
  <c r="T58" i="7"/>
  <c r="S58" i="7"/>
  <c r="R58" i="7"/>
  <c r="T57" i="7"/>
  <c r="S57" i="7"/>
  <c r="R57" i="7"/>
  <c r="T56" i="7"/>
  <c r="S56" i="7"/>
  <c r="R56" i="7"/>
  <c r="T55" i="7"/>
  <c r="S55" i="7"/>
  <c r="R55" i="7"/>
  <c r="T54" i="7"/>
  <c r="S54" i="7"/>
  <c r="R54" i="7"/>
  <c r="T53" i="7"/>
  <c r="S53" i="7"/>
  <c r="R53" i="7"/>
  <c r="T52" i="7"/>
  <c r="S52" i="7"/>
  <c r="R52" i="7"/>
  <c r="T51" i="7"/>
  <c r="S51" i="7"/>
  <c r="R51" i="7"/>
  <c r="T50" i="7"/>
  <c r="S50" i="7"/>
  <c r="R50" i="7"/>
  <c r="T49" i="7"/>
  <c r="S49" i="7"/>
  <c r="R49" i="7"/>
  <c r="T48" i="7"/>
  <c r="S48" i="7"/>
  <c r="R48" i="7"/>
  <c r="T47" i="7"/>
  <c r="S47" i="7"/>
  <c r="R47" i="7"/>
  <c r="T46" i="7"/>
  <c r="S46" i="7"/>
  <c r="R46" i="7"/>
  <c r="T45" i="7"/>
  <c r="S45" i="7"/>
  <c r="R45" i="7"/>
  <c r="T44" i="7"/>
  <c r="S44" i="7"/>
  <c r="R44" i="7"/>
  <c r="T43" i="7"/>
  <c r="S43" i="7"/>
  <c r="R43" i="7"/>
  <c r="T42" i="7"/>
  <c r="S42" i="7"/>
  <c r="R42" i="7"/>
  <c r="T41" i="7"/>
  <c r="S41" i="7"/>
  <c r="R41" i="7"/>
  <c r="T40" i="7"/>
  <c r="S40" i="7"/>
  <c r="R40" i="7"/>
  <c r="T39" i="7"/>
  <c r="S39" i="7"/>
  <c r="R39" i="7"/>
  <c r="T38" i="7"/>
  <c r="S38" i="7"/>
  <c r="R38" i="7"/>
  <c r="T37" i="7"/>
  <c r="S37" i="7"/>
  <c r="R37" i="7"/>
  <c r="T36" i="7"/>
  <c r="S36" i="7"/>
  <c r="R36" i="7"/>
  <c r="T35" i="7"/>
  <c r="S35" i="7"/>
  <c r="R35" i="7"/>
  <c r="T34" i="7"/>
  <c r="S34" i="7"/>
  <c r="R34" i="7"/>
  <c r="T33" i="7"/>
  <c r="S33" i="7"/>
  <c r="R33" i="7"/>
  <c r="T32" i="7"/>
  <c r="S32" i="7"/>
  <c r="R32" i="7"/>
  <c r="T31" i="7"/>
  <c r="S31" i="7"/>
  <c r="R31" i="7"/>
  <c r="T30" i="7"/>
  <c r="S30" i="7"/>
  <c r="R30" i="7"/>
  <c r="T29" i="7"/>
  <c r="S29" i="7"/>
  <c r="R29" i="7"/>
  <c r="T28" i="7"/>
  <c r="S28" i="7"/>
  <c r="R28" i="7"/>
  <c r="T27" i="7"/>
  <c r="S27" i="7"/>
  <c r="R27" i="7"/>
  <c r="T26" i="7"/>
  <c r="S26" i="7"/>
  <c r="R26" i="7"/>
  <c r="T25" i="7"/>
  <c r="S25" i="7"/>
  <c r="R25" i="7"/>
  <c r="T24" i="7"/>
  <c r="S24" i="7"/>
  <c r="R24" i="7"/>
  <c r="T23" i="7"/>
  <c r="S23" i="7"/>
  <c r="R23" i="7"/>
  <c r="T22" i="7"/>
  <c r="S22" i="7"/>
  <c r="R22" i="7"/>
  <c r="T21" i="7"/>
  <c r="S21" i="7"/>
  <c r="R21" i="7"/>
  <c r="T20" i="7"/>
  <c r="S20" i="7"/>
  <c r="R20" i="7"/>
  <c r="T19" i="7"/>
  <c r="S19" i="7"/>
  <c r="R19" i="7"/>
  <c r="T18" i="7"/>
  <c r="S18" i="7"/>
  <c r="R18" i="7"/>
  <c r="T17" i="7"/>
  <c r="S17" i="7"/>
  <c r="R17" i="7"/>
  <c r="T16" i="7"/>
  <c r="S16" i="7"/>
  <c r="R16" i="7"/>
  <c r="T15" i="7"/>
  <c r="S15" i="7"/>
  <c r="R15" i="7"/>
  <c r="T14" i="7"/>
  <c r="S14" i="7"/>
  <c r="R14" i="7"/>
  <c r="T13" i="7"/>
  <c r="S13" i="7"/>
  <c r="R13" i="7"/>
  <c r="T12" i="7"/>
  <c r="S12" i="7"/>
  <c r="R12" i="7"/>
  <c r="T11" i="7"/>
  <c r="S11" i="7"/>
  <c r="R11" i="7"/>
  <c r="T10" i="7"/>
  <c r="S10" i="7"/>
  <c r="R10" i="7"/>
  <c r="T9" i="7"/>
  <c r="S9" i="7"/>
  <c r="R9" i="7"/>
  <c r="T8" i="7"/>
  <c r="S8" i="7"/>
  <c r="R8" i="7"/>
  <c r="T7" i="7"/>
  <c r="S7" i="7"/>
  <c r="R7" i="7"/>
  <c r="T6" i="7"/>
  <c r="S6" i="7"/>
  <c r="R6" i="7"/>
  <c r="T5" i="7"/>
  <c r="S5" i="7"/>
  <c r="R5" i="7"/>
  <c r="T4" i="7"/>
  <c r="S4" i="7"/>
  <c r="R4" i="7"/>
  <c r="T3" i="7"/>
  <c r="S3" i="7"/>
  <c r="R3" i="7"/>
  <c r="T2" i="7"/>
  <c r="S2" i="7"/>
  <c r="R2" i="7"/>
  <c r="L156" i="6"/>
  <c r="J156" i="6"/>
  <c r="D45" i="6"/>
  <c r="G17" i="6"/>
  <c r="E17" i="6"/>
  <c r="C17" i="6"/>
  <c r="C13" i="6"/>
  <c r="AD7" i="6" s="1"/>
  <c r="C11" i="6"/>
  <c r="AC7" i="6" s="1"/>
  <c r="C9" i="6"/>
  <c r="AB7" i="6" s="1"/>
  <c r="D9" i="6"/>
  <c r="H9" i="6"/>
  <c r="F9" i="6"/>
  <c r="F24" i="6" l="1"/>
  <c r="C22" i="6"/>
  <c r="D22" i="6"/>
  <c r="E22" i="6"/>
  <c r="F22" i="6"/>
  <c r="F24" i="8"/>
  <c r="E24" i="8"/>
  <c r="F22" i="8"/>
  <c r="AD11" i="8" s="1"/>
  <c r="E22" i="8"/>
  <c r="D22" i="8"/>
  <c r="C22" i="8"/>
  <c r="AI8" i="8"/>
  <c r="AH8" i="8"/>
  <c r="AI8" i="6"/>
  <c r="AH8" i="6"/>
  <c r="AI7" i="6"/>
  <c r="AH7" i="6"/>
  <c r="N101" i="10"/>
  <c r="N89" i="10"/>
  <c r="N53" i="10"/>
  <c r="N41" i="10"/>
  <c r="N39" i="10"/>
  <c r="N58" i="10"/>
  <c r="N57" i="10"/>
  <c r="N72" i="10"/>
  <c r="N60" i="10"/>
  <c r="N71" i="10"/>
  <c r="N70" i="10"/>
  <c r="B42" i="6"/>
  <c r="C199" i="6" s="1"/>
  <c r="AI7" i="8"/>
  <c r="AH7" i="8"/>
  <c r="N84" i="10"/>
  <c r="N68" i="10"/>
  <c r="N100" i="10"/>
  <c r="N52" i="10"/>
  <c r="N93" i="10"/>
  <c r="N77" i="10"/>
  <c r="N61" i="10"/>
  <c r="N45" i="10"/>
  <c r="N99" i="10"/>
  <c r="N83" i="10"/>
  <c r="N67" i="10"/>
  <c r="N51" i="10"/>
  <c r="N98" i="10"/>
  <c r="N82" i="10"/>
  <c r="N66" i="10"/>
  <c r="N50" i="10"/>
  <c r="N97" i="10"/>
  <c r="N81" i="10"/>
  <c r="N65" i="10"/>
  <c r="N49" i="10"/>
  <c r="N96" i="10"/>
  <c r="N80" i="10"/>
  <c r="N64" i="10"/>
  <c r="N48" i="10"/>
  <c r="N37" i="10"/>
  <c r="N95" i="10"/>
  <c r="N79" i="10"/>
  <c r="N63" i="10"/>
  <c r="N47" i="10"/>
  <c r="E9" i="7" s="1"/>
  <c r="G36" i="8" s="1"/>
  <c r="G43" i="8" s="1"/>
  <c r="N94" i="10"/>
  <c r="N78" i="10"/>
  <c r="N62" i="10"/>
  <c r="N46" i="10"/>
  <c r="N91" i="10"/>
  <c r="N75" i="10"/>
  <c r="N59" i="10"/>
  <c r="N43" i="10"/>
  <c r="AA14" i="6"/>
  <c r="AA14" i="8"/>
  <c r="G2" i="8"/>
  <c r="AA5" i="8"/>
  <c r="A14" i="17"/>
  <c r="C8" i="6"/>
  <c r="E8" i="6" s="1"/>
  <c r="G8" i="6" s="1"/>
  <c r="I83" i="6"/>
  <c r="AB83" i="6"/>
  <c r="I67" i="6"/>
  <c r="AB67" i="6"/>
  <c r="I82" i="6"/>
  <c r="AB82" i="6"/>
  <c r="I66" i="6"/>
  <c r="AB66" i="6"/>
  <c r="I81" i="6"/>
  <c r="J81" i="6" s="1"/>
  <c r="AB81" i="6"/>
  <c r="I65" i="6"/>
  <c r="J65" i="6" s="1"/>
  <c r="AB65" i="6"/>
  <c r="I80" i="6"/>
  <c r="AB80" i="6"/>
  <c r="I64" i="6"/>
  <c r="AB64" i="6"/>
  <c r="I79" i="6"/>
  <c r="AB79" i="6"/>
  <c r="I63" i="6"/>
  <c r="AB63" i="6"/>
  <c r="I78" i="6"/>
  <c r="AB78" i="6"/>
  <c r="I62" i="6"/>
  <c r="AB62" i="6"/>
  <c r="I77" i="6"/>
  <c r="K77" i="6" s="1"/>
  <c r="AB77" i="6"/>
  <c r="I61" i="6"/>
  <c r="L61" i="6" s="1"/>
  <c r="AB61" i="6"/>
  <c r="I51" i="8"/>
  <c r="AB51" i="8"/>
  <c r="I76" i="6"/>
  <c r="AB76" i="6"/>
  <c r="I60" i="6"/>
  <c r="L60" i="6" s="1"/>
  <c r="AB60" i="6"/>
  <c r="I75" i="6"/>
  <c r="AB75" i="6"/>
  <c r="I59" i="6"/>
  <c r="L59" i="6" s="1"/>
  <c r="AB59" i="6"/>
  <c r="I90" i="6"/>
  <c r="AB90" i="6"/>
  <c r="I74" i="6"/>
  <c r="K74" i="6" s="1"/>
  <c r="AB74" i="6"/>
  <c r="I58" i="6"/>
  <c r="AB58" i="6"/>
  <c r="I89" i="6"/>
  <c r="AB89" i="6"/>
  <c r="I73" i="6"/>
  <c r="AB73" i="6"/>
  <c r="I57" i="6"/>
  <c r="AB57" i="6"/>
  <c r="I88" i="6"/>
  <c r="K88" i="6" s="1"/>
  <c r="AB88" i="6"/>
  <c r="I72" i="6"/>
  <c r="AB72" i="6"/>
  <c r="I56" i="6"/>
  <c r="J56" i="6" s="1"/>
  <c r="AB56" i="6"/>
  <c r="I87" i="6"/>
  <c r="K87" i="6" s="1"/>
  <c r="AB87" i="6"/>
  <c r="I71" i="6"/>
  <c r="AB71" i="6"/>
  <c r="I55" i="6"/>
  <c r="AB55" i="6"/>
  <c r="I86" i="6"/>
  <c r="AB86" i="6"/>
  <c r="I70" i="6"/>
  <c r="K70" i="6" s="1"/>
  <c r="AB70" i="6"/>
  <c r="I54" i="6"/>
  <c r="AB54" i="6"/>
  <c r="I85" i="6"/>
  <c r="AB85" i="6"/>
  <c r="I69" i="6"/>
  <c r="AB69" i="6"/>
  <c r="I84" i="6"/>
  <c r="L84" i="6" s="1"/>
  <c r="AB84" i="6"/>
  <c r="I68" i="6"/>
  <c r="L68" i="6" s="1"/>
  <c r="AB68" i="6"/>
  <c r="I53" i="6"/>
  <c r="AB53" i="6"/>
  <c r="I52" i="6"/>
  <c r="L52" i="6" s="1"/>
  <c r="AB52" i="6"/>
  <c r="I51" i="6"/>
  <c r="AB51" i="6"/>
  <c r="J18" i="13"/>
  <c r="J15" i="13"/>
  <c r="C92" i="8"/>
  <c r="A18" i="17"/>
  <c r="C12" i="6"/>
  <c r="E12" i="6" s="1"/>
  <c r="G12" i="6" s="1"/>
  <c r="A16" i="17"/>
  <c r="C10" i="6"/>
  <c r="E10" i="6" s="1"/>
  <c r="G10" i="6" s="1"/>
  <c r="B149" i="6"/>
  <c r="C4" i="6"/>
  <c r="B177" i="6" s="1"/>
  <c r="G2" i="6"/>
  <c r="E13" i="11"/>
  <c r="B12" i="2" s="1"/>
  <c r="C7" i="6" s="1"/>
  <c r="AA7" i="6" s="1"/>
  <c r="E15" i="11"/>
  <c r="F12" i="2" s="1"/>
  <c r="F18" i="2" s="1"/>
  <c r="G13" i="6" s="1"/>
  <c r="AD9" i="6" s="1"/>
  <c r="E13" i="16"/>
  <c r="B12" i="17" s="1"/>
  <c r="C4" i="8"/>
  <c r="B74" i="8" s="1"/>
  <c r="AA74" i="8" s="1"/>
  <c r="G94" i="8"/>
  <c r="D43" i="8"/>
  <c r="E14" i="16"/>
  <c r="D12" i="17" s="1"/>
  <c r="E19" i="17" s="1"/>
  <c r="G193" i="8"/>
  <c r="G135" i="8"/>
  <c r="D43" i="6"/>
  <c r="G94" i="6"/>
  <c r="G135" i="6"/>
  <c r="G201" i="6"/>
  <c r="C192" i="8"/>
  <c r="D150" i="6"/>
  <c r="C93" i="6"/>
  <c r="C200" i="6"/>
  <c r="F19" i="17"/>
  <c r="G7" i="8"/>
  <c r="AA9" i="8" s="1"/>
  <c r="F15" i="17"/>
  <c r="E13" i="6"/>
  <c r="AD8" i="6" s="1"/>
  <c r="E9" i="6"/>
  <c r="AB8" i="6" s="1"/>
  <c r="E7" i="6"/>
  <c r="AA8" i="6" s="1"/>
  <c r="E11" i="6"/>
  <c r="AC8" i="6" s="1"/>
  <c r="AB11" i="8" l="1"/>
  <c r="G24" i="6"/>
  <c r="H22" i="6"/>
  <c r="G22" i="6"/>
  <c r="H24" i="6" s="1"/>
  <c r="H22" i="8"/>
  <c r="G22" i="8"/>
  <c r="AE11" i="8" s="1"/>
  <c r="G24" i="8"/>
  <c r="C24" i="6"/>
  <c r="G36" i="6"/>
  <c r="G43" i="6" s="1"/>
  <c r="K84" i="6"/>
  <c r="M84" i="6"/>
  <c r="M74" i="6"/>
  <c r="AC11" i="6"/>
  <c r="AD11" i="6"/>
  <c r="AH11" i="6"/>
  <c r="AG11" i="6"/>
  <c r="AE11" i="6"/>
  <c r="L77" i="6"/>
  <c r="M81" i="6"/>
  <c r="K81" i="6"/>
  <c r="M61" i="6"/>
  <c r="J61" i="6"/>
  <c r="K61" i="6"/>
  <c r="M68" i="6"/>
  <c r="K68" i="6"/>
  <c r="J68" i="6"/>
  <c r="J60" i="6"/>
  <c r="K60" i="6"/>
  <c r="M60" i="6"/>
  <c r="J77" i="6"/>
  <c r="M77" i="6"/>
  <c r="M57" i="6"/>
  <c r="J57" i="6"/>
  <c r="L62" i="6"/>
  <c r="K57" i="6"/>
  <c r="J63" i="6"/>
  <c r="L57" i="6"/>
  <c r="K78" i="6"/>
  <c r="M83" i="6"/>
  <c r="L83" i="6"/>
  <c r="K66" i="6"/>
  <c r="K83" i="6"/>
  <c r="J74" i="6"/>
  <c r="M66" i="6"/>
  <c r="J83" i="6"/>
  <c r="L56" i="6"/>
  <c r="K51" i="8"/>
  <c r="M73" i="6"/>
  <c r="K73" i="6"/>
  <c r="L66" i="6"/>
  <c r="J90" i="6"/>
  <c r="J73" i="6"/>
  <c r="M62" i="6"/>
  <c r="J66" i="6"/>
  <c r="J86" i="6"/>
  <c r="M90" i="6"/>
  <c r="L73" i="6"/>
  <c r="K62" i="6"/>
  <c r="L53" i="6"/>
  <c r="L86" i="6"/>
  <c r="K90" i="6"/>
  <c r="K89" i="6"/>
  <c r="J84" i="6"/>
  <c r="J62" i="6"/>
  <c r="M53" i="6"/>
  <c r="M86" i="6"/>
  <c r="L90" i="6"/>
  <c r="J89" i="6"/>
  <c r="J53" i="6"/>
  <c r="K86" i="6"/>
  <c r="M89" i="6"/>
  <c r="K53" i="6"/>
  <c r="M55" i="6"/>
  <c r="L89" i="6"/>
  <c r="L80" i="6"/>
  <c r="M69" i="6"/>
  <c r="J55" i="6"/>
  <c r="L74" i="6"/>
  <c r="K80" i="6"/>
  <c r="J69" i="6"/>
  <c r="L55" i="6"/>
  <c r="M80" i="6"/>
  <c r="K69" i="6"/>
  <c r="K55" i="6"/>
  <c r="J80" i="6"/>
  <c r="L69" i="6"/>
  <c r="L71" i="6"/>
  <c r="K56" i="6"/>
  <c r="L81" i="6"/>
  <c r="L58" i="6"/>
  <c r="M71" i="6"/>
  <c r="M56" i="6"/>
  <c r="M51" i="6"/>
  <c r="K82" i="6"/>
  <c r="L82" i="6"/>
  <c r="M82" i="6"/>
  <c r="J82" i="6"/>
  <c r="L79" i="6"/>
  <c r="K67" i="6"/>
  <c r="M79" i="6"/>
  <c r="L67" i="6"/>
  <c r="K79" i="6"/>
  <c r="M67" i="6"/>
  <c r="J79" i="6"/>
  <c r="J67" i="6"/>
  <c r="K85" i="6"/>
  <c r="L64" i="6"/>
  <c r="M54" i="6"/>
  <c r="K76" i="6"/>
  <c r="L72" i="6"/>
  <c r="J75" i="6"/>
  <c r="M85" i="6"/>
  <c r="K64" i="6"/>
  <c r="J54" i="6"/>
  <c r="L76" i="6"/>
  <c r="J72" i="6"/>
  <c r="M75" i="6"/>
  <c r="J85" i="6"/>
  <c r="M64" i="6"/>
  <c r="L54" i="6"/>
  <c r="J71" i="6"/>
  <c r="M76" i="6"/>
  <c r="K72" i="6"/>
  <c r="K75" i="6"/>
  <c r="L85" i="6"/>
  <c r="J64" i="6"/>
  <c r="K54" i="6"/>
  <c r="K71" i="6"/>
  <c r="J76" i="6"/>
  <c r="M72" i="6"/>
  <c r="L75" i="6"/>
  <c r="M52" i="6"/>
  <c r="M59" i="6"/>
  <c r="M63" i="6"/>
  <c r="L51" i="6"/>
  <c r="K58" i="6"/>
  <c r="L65" i="6"/>
  <c r="J70" i="6"/>
  <c r="L87" i="6"/>
  <c r="M78" i="6"/>
  <c r="L88" i="6"/>
  <c r="L51" i="8"/>
  <c r="J52" i="6"/>
  <c r="K59" i="6"/>
  <c r="K63" i="6"/>
  <c r="J51" i="6"/>
  <c r="J58" i="6"/>
  <c r="M65" i="6"/>
  <c r="L70" i="6"/>
  <c r="J87" i="6"/>
  <c r="L78" i="6"/>
  <c r="J88" i="6"/>
  <c r="J51" i="8"/>
  <c r="K52" i="6"/>
  <c r="J59" i="6"/>
  <c r="L63" i="6"/>
  <c r="K51" i="6"/>
  <c r="M58" i="6"/>
  <c r="K65" i="6"/>
  <c r="M70" i="6"/>
  <c r="M87" i="6"/>
  <c r="J78" i="6"/>
  <c r="M88" i="6"/>
  <c r="M51" i="8"/>
  <c r="AG11" i="8"/>
  <c r="AH11" i="8"/>
  <c r="AF11" i="8"/>
  <c r="AC11" i="8"/>
  <c r="B79" i="8"/>
  <c r="AA79" i="8" s="1"/>
  <c r="F16" i="2"/>
  <c r="G11" i="6" s="1"/>
  <c r="AC9" i="6" s="1"/>
  <c r="J18" i="2"/>
  <c r="B82" i="6"/>
  <c r="AA82" i="6" s="1"/>
  <c r="B69" i="6"/>
  <c r="AA69" i="6" s="1"/>
  <c r="B70" i="6"/>
  <c r="AA70" i="6" s="1"/>
  <c r="B74" i="6"/>
  <c r="AA74" i="6" s="1"/>
  <c r="B86" i="6"/>
  <c r="AA86" i="6" s="1"/>
  <c r="B165" i="6"/>
  <c r="B63" i="6"/>
  <c r="AA63" i="6" s="1"/>
  <c r="B84" i="6"/>
  <c r="AA84" i="6" s="1"/>
  <c r="B64" i="6"/>
  <c r="AA64" i="6" s="1"/>
  <c r="B73" i="6"/>
  <c r="AA73" i="6" s="1"/>
  <c r="B85" i="6"/>
  <c r="AA85" i="6" s="1"/>
  <c r="B76" i="6"/>
  <c r="AA76" i="6" s="1"/>
  <c r="B168" i="6"/>
  <c r="B75" i="6"/>
  <c r="AA75" i="6" s="1"/>
  <c r="B80" i="6"/>
  <c r="AA80" i="6" s="1"/>
  <c r="B172" i="6"/>
  <c r="B77" i="6"/>
  <c r="AA77" i="6" s="1"/>
  <c r="B158" i="6"/>
  <c r="B161" i="6"/>
  <c r="B175" i="6"/>
  <c r="B71" i="6"/>
  <c r="AA71" i="6" s="1"/>
  <c r="B79" i="6"/>
  <c r="AA79" i="6" s="1"/>
  <c r="B169" i="6"/>
  <c r="B171" i="6"/>
  <c r="B81" i="6"/>
  <c r="AA81" i="6" s="1"/>
  <c r="B87" i="6"/>
  <c r="AA87" i="6" s="1"/>
  <c r="B174" i="6"/>
  <c r="B162" i="6"/>
  <c r="B88" i="6"/>
  <c r="AA88" i="6" s="1"/>
  <c r="B167" i="6"/>
  <c r="B55" i="6"/>
  <c r="AA55" i="6" s="1"/>
  <c r="B56" i="6"/>
  <c r="AA56" i="6" s="1"/>
  <c r="B68" i="6"/>
  <c r="AA68" i="6" s="1"/>
  <c r="B164" i="6"/>
  <c r="B176" i="6"/>
  <c r="B62" i="6"/>
  <c r="AA62" i="6" s="1"/>
  <c r="B90" i="6"/>
  <c r="AA90" i="6" s="1"/>
  <c r="B89" i="6"/>
  <c r="AA89" i="6" s="1"/>
  <c r="B57" i="6"/>
  <c r="AA57" i="6" s="1"/>
  <c r="B65" i="6"/>
  <c r="AA65" i="6" s="1"/>
  <c r="B61" i="6"/>
  <c r="AA61" i="6" s="1"/>
  <c r="B159" i="6"/>
  <c r="B58" i="6"/>
  <c r="AA58" i="6" s="1"/>
  <c r="B72" i="6"/>
  <c r="AA72" i="6" s="1"/>
  <c r="B83" i="6"/>
  <c r="AA83" i="6" s="1"/>
  <c r="B173" i="6"/>
  <c r="B54" i="6"/>
  <c r="AA54" i="6" s="1"/>
  <c r="B67" i="6"/>
  <c r="AA67" i="6" s="1"/>
  <c r="B166" i="6"/>
  <c r="B163" i="6"/>
  <c r="B53" i="6"/>
  <c r="AA53" i="6" s="1"/>
  <c r="B66" i="6"/>
  <c r="AA66" i="6" s="1"/>
  <c r="B78" i="6"/>
  <c r="AA78" i="6" s="1"/>
  <c r="B160" i="6"/>
  <c r="B51" i="6"/>
  <c r="AA51" i="6" s="1"/>
  <c r="B60" i="6"/>
  <c r="AA60" i="6" s="1"/>
  <c r="B59" i="6"/>
  <c r="AA59" i="6" s="1"/>
  <c r="B170" i="6"/>
  <c r="B52" i="6"/>
  <c r="AA52" i="6" s="1"/>
  <c r="F19" i="2"/>
  <c r="J14" i="17"/>
  <c r="B88" i="8"/>
  <c r="AA88" i="8" s="1"/>
  <c r="B67" i="8"/>
  <c r="AA67" i="8" s="1"/>
  <c r="B60" i="8"/>
  <c r="AA60" i="8" s="1"/>
  <c r="C7" i="8"/>
  <c r="AA7" i="8" s="1"/>
  <c r="J16" i="17"/>
  <c r="B162" i="8"/>
  <c r="J18" i="17"/>
  <c r="E9" i="8"/>
  <c r="AB8" i="8" s="1"/>
  <c r="B165" i="8"/>
  <c r="B62" i="8"/>
  <c r="AA62" i="8" s="1"/>
  <c r="B70" i="8"/>
  <c r="AA70" i="8" s="1"/>
  <c r="B159" i="8"/>
  <c r="B153" i="8"/>
  <c r="G7" i="6"/>
  <c r="AA9" i="6" s="1"/>
  <c r="E11" i="8"/>
  <c r="AC8" i="8" s="1"/>
  <c r="B89" i="8"/>
  <c r="AA89" i="8" s="1"/>
  <c r="F14" i="2"/>
  <c r="G9" i="6" s="1"/>
  <c r="AB9" i="6" s="1"/>
  <c r="E7" i="8"/>
  <c r="AA8" i="8" s="1"/>
  <c r="B65" i="8"/>
  <c r="AA65" i="8" s="1"/>
  <c r="B51" i="8"/>
  <c r="AA51" i="8" s="1"/>
  <c r="B86" i="8"/>
  <c r="AA86" i="8" s="1"/>
  <c r="B75" i="8"/>
  <c r="AA75" i="8" s="1"/>
  <c r="B85" i="8"/>
  <c r="AA85" i="8" s="1"/>
  <c r="B57" i="8"/>
  <c r="AA57" i="8" s="1"/>
  <c r="B84" i="8"/>
  <c r="AA84" i="8" s="1"/>
  <c r="B76" i="8"/>
  <c r="AA76" i="8" s="1"/>
  <c r="B52" i="8"/>
  <c r="AA52" i="8" s="1"/>
  <c r="B55" i="8"/>
  <c r="AA55" i="8" s="1"/>
  <c r="B82" i="8"/>
  <c r="AA82" i="8" s="1"/>
  <c r="B63" i="8"/>
  <c r="AA63" i="8" s="1"/>
  <c r="B68" i="8"/>
  <c r="AA68" i="8" s="1"/>
  <c r="B156" i="8"/>
  <c r="B61" i="8"/>
  <c r="AA61" i="8" s="1"/>
  <c r="B81" i="8"/>
  <c r="AA81" i="8" s="1"/>
  <c r="B152" i="8"/>
  <c r="B169" i="8"/>
  <c r="B80" i="8"/>
  <c r="AA80" i="8" s="1"/>
  <c r="B73" i="8"/>
  <c r="AA73" i="8" s="1"/>
  <c r="B83" i="8"/>
  <c r="AA83" i="8" s="1"/>
  <c r="B167" i="8"/>
  <c r="D19" i="17"/>
  <c r="E13" i="8"/>
  <c r="AD8" i="8" s="1"/>
  <c r="B54" i="8"/>
  <c r="AA54" i="8" s="1"/>
  <c r="B56" i="8"/>
  <c r="AA56" i="8" s="1"/>
  <c r="B66" i="8"/>
  <c r="AA66" i="8" s="1"/>
  <c r="B87" i="8"/>
  <c r="AA87" i="8" s="1"/>
  <c r="B69" i="8"/>
  <c r="AA69" i="8" s="1"/>
  <c r="B158" i="8"/>
  <c r="B58" i="8"/>
  <c r="AA58" i="8" s="1"/>
  <c r="B157" i="8"/>
  <c r="B64" i="8"/>
  <c r="AA64" i="8" s="1"/>
  <c r="B166" i="8"/>
  <c r="B155" i="8"/>
  <c r="B78" i="8"/>
  <c r="AA78" i="8" s="1"/>
  <c r="B154" i="8"/>
  <c r="B164" i="8"/>
  <c r="B59" i="8"/>
  <c r="AA59" i="8" s="1"/>
  <c r="B168" i="8"/>
  <c r="B160" i="8"/>
  <c r="B53" i="8"/>
  <c r="AA53" i="8" s="1"/>
  <c r="B163" i="8"/>
  <c r="B151" i="8"/>
  <c r="B71" i="8"/>
  <c r="AA71" i="8" s="1"/>
  <c r="B161" i="8"/>
  <c r="B150" i="8"/>
  <c r="B90" i="8"/>
  <c r="AA90" i="8" s="1"/>
  <c r="B72" i="8"/>
  <c r="AA72" i="8" s="1"/>
  <c r="B77" i="8"/>
  <c r="AA77" i="8" s="1"/>
  <c r="G4" i="2"/>
  <c r="E3" i="6" s="1"/>
  <c r="E7" i="11"/>
  <c r="AB11" i="6"/>
  <c r="D15" i="2"/>
  <c r="G19" i="17"/>
  <c r="G13" i="8"/>
  <c r="AD9" i="8" s="1"/>
  <c r="E17" i="17"/>
  <c r="D17" i="17"/>
  <c r="D17" i="2"/>
  <c r="G9" i="8"/>
  <c r="AB9" i="8" s="1"/>
  <c r="G15" i="17"/>
  <c r="D19" i="2"/>
  <c r="G17" i="17"/>
  <c r="G11" i="8"/>
  <c r="AC9" i="8" s="1"/>
  <c r="F17" i="17"/>
  <c r="H24" i="8" l="1"/>
  <c r="AF11" i="6"/>
  <c r="AA11" i="8"/>
  <c r="AJ11" i="8"/>
  <c r="AJ11" i="6"/>
  <c r="AA11" i="6"/>
  <c r="J16" i="2"/>
  <c r="J14" i="2"/>
  <c r="F17" i="2"/>
  <c r="I12" i="17"/>
  <c r="F15" i="2"/>
  <c r="D15" i="17"/>
  <c r="E15" i="17"/>
  <c r="D7" i="5" l="1"/>
  <c r="D13" i="5"/>
  <c r="D19" i="5"/>
  <c r="D25" i="5"/>
  <c r="D31" i="5"/>
  <c r="E76" i="8" s="1"/>
  <c r="AE76" i="8" s="1"/>
  <c r="D37" i="5"/>
  <c r="E82" i="8" s="1"/>
  <c r="AE82" i="8" s="1"/>
  <c r="D43" i="5"/>
  <c r="E88" i="8" s="1"/>
  <c r="AE88" i="8" s="1"/>
  <c r="D49" i="5"/>
  <c r="D153" i="8" s="1"/>
  <c r="D55" i="5"/>
  <c r="D159" i="8" s="1"/>
  <c r="D61" i="5"/>
  <c r="D165" i="8" s="1"/>
  <c r="D6" i="5"/>
  <c r="E51" i="8" s="1"/>
  <c r="D24" i="5"/>
  <c r="E69" i="8" s="1"/>
  <c r="D30" i="5"/>
  <c r="D8" i="5"/>
  <c r="D14" i="5"/>
  <c r="D20" i="5"/>
  <c r="E65" i="8" s="1"/>
  <c r="D26" i="5"/>
  <c r="E71" i="8" s="1"/>
  <c r="D32" i="5"/>
  <c r="E77" i="8" s="1"/>
  <c r="AE77" i="8" s="1"/>
  <c r="D38" i="5"/>
  <c r="E83" i="8" s="1"/>
  <c r="AE83" i="8" s="1"/>
  <c r="D44" i="5"/>
  <c r="E89" i="8" s="1"/>
  <c r="AE89" i="8" s="1"/>
  <c r="D50" i="5"/>
  <c r="D154" i="8" s="1"/>
  <c r="D56" i="5"/>
  <c r="D160" i="8" s="1"/>
  <c r="D62" i="5"/>
  <c r="D166" i="8" s="1"/>
  <c r="D36" i="5"/>
  <c r="E81" i="8" s="1"/>
  <c r="AE81" i="8" s="1"/>
  <c r="D60" i="5"/>
  <c r="D9" i="5"/>
  <c r="D15" i="5"/>
  <c r="D21" i="5"/>
  <c r="E66" i="8" s="1"/>
  <c r="D27" i="5"/>
  <c r="D33" i="5"/>
  <c r="E78" i="8" s="1"/>
  <c r="AE78" i="8" s="1"/>
  <c r="D39" i="5"/>
  <c r="E84" i="8" s="1"/>
  <c r="AE84" i="8" s="1"/>
  <c r="D45" i="5"/>
  <c r="E90" i="8" s="1"/>
  <c r="AE90" i="8" s="1"/>
  <c r="D51" i="5"/>
  <c r="D155" i="8" s="1"/>
  <c r="D57" i="5"/>
  <c r="D161" i="8" s="1"/>
  <c r="D63" i="5"/>
  <c r="D167" i="8" s="1"/>
  <c r="D18" i="5"/>
  <c r="E63" i="8" s="1"/>
  <c r="D12" i="5"/>
  <c r="D10" i="5"/>
  <c r="D16" i="5"/>
  <c r="D22" i="5"/>
  <c r="E67" i="8" s="1"/>
  <c r="D28" i="5"/>
  <c r="E73" i="8" s="1"/>
  <c r="AE73" i="8" s="1"/>
  <c r="D34" i="5"/>
  <c r="E79" i="8" s="1"/>
  <c r="AE79" i="8" s="1"/>
  <c r="D40" i="5"/>
  <c r="E85" i="8" s="1"/>
  <c r="AE85" i="8" s="1"/>
  <c r="D46" i="5"/>
  <c r="D150" i="8" s="1"/>
  <c r="D52" i="5"/>
  <c r="D156" i="8" s="1"/>
  <c r="D58" i="5"/>
  <c r="D162" i="8" s="1"/>
  <c r="D64" i="5"/>
  <c r="D168" i="8" s="1"/>
  <c r="D48" i="5"/>
  <c r="D152" i="8" s="1"/>
  <c r="D11" i="5"/>
  <c r="D17" i="5"/>
  <c r="D23" i="5"/>
  <c r="D29" i="5"/>
  <c r="D35" i="5"/>
  <c r="E80" i="8" s="1"/>
  <c r="AE80" i="8" s="1"/>
  <c r="D41" i="5"/>
  <c r="E86" i="8" s="1"/>
  <c r="AE86" i="8" s="1"/>
  <c r="D47" i="5"/>
  <c r="D151" i="8" s="1"/>
  <c r="D53" i="5"/>
  <c r="D157" i="8" s="1"/>
  <c r="D59" i="5"/>
  <c r="D163" i="8" s="1"/>
  <c r="D65" i="5"/>
  <c r="D169" i="8" s="1"/>
  <c r="D42" i="5"/>
  <c r="E87" i="8" s="1"/>
  <c r="AE87" i="8" s="1"/>
  <c r="D54" i="5"/>
  <c r="D158" i="8" s="1"/>
  <c r="I12" i="2"/>
  <c r="E62" i="8"/>
  <c r="E59" i="8"/>
  <c r="D164" i="8"/>
  <c r="E57" i="8"/>
  <c r="E72" i="8"/>
  <c r="AE72" i="8" s="1"/>
  <c r="E56" i="8"/>
  <c r="E55" i="8"/>
  <c r="E70" i="8"/>
  <c r="E54" i="8"/>
  <c r="E53" i="8"/>
  <c r="E68" i="8"/>
  <c r="E52" i="8"/>
  <c r="E64" i="8"/>
  <c r="E61" i="8"/>
  <c r="E60" i="8"/>
  <c r="E75" i="8"/>
  <c r="AE75" i="8" s="1"/>
  <c r="E74" i="8"/>
  <c r="AE74" i="8" s="1"/>
  <c r="E58" i="8"/>
  <c r="AD51" i="8"/>
  <c r="D146" i="8"/>
  <c r="D13" i="4" l="1"/>
  <c r="D19" i="4"/>
  <c r="D25" i="4"/>
  <c r="D31" i="4"/>
  <c r="D37" i="4"/>
  <c r="E82" i="6" s="1"/>
  <c r="AE82" i="6" s="1"/>
  <c r="D43" i="4"/>
  <c r="E88" i="6" s="1"/>
  <c r="AE88" i="6" s="1"/>
  <c r="D49" i="4"/>
  <c r="D161" i="6" s="1"/>
  <c r="D55" i="4"/>
  <c r="D167" i="6" s="1"/>
  <c r="D61" i="4"/>
  <c r="D173" i="6" s="1"/>
  <c r="D6" i="4"/>
  <c r="E51" i="6" s="1"/>
  <c r="D8" i="4"/>
  <c r="E53" i="6" s="1"/>
  <c r="D7" i="4"/>
  <c r="E52" i="6" s="1"/>
  <c r="D14" i="4"/>
  <c r="D20" i="4"/>
  <c r="D26" i="4"/>
  <c r="D32" i="4"/>
  <c r="D38" i="4"/>
  <c r="E83" i="6" s="1"/>
  <c r="AE83" i="6" s="1"/>
  <c r="D44" i="4"/>
  <c r="E89" i="6" s="1"/>
  <c r="AE89" i="6" s="1"/>
  <c r="D50" i="4"/>
  <c r="D162" i="6" s="1"/>
  <c r="D56" i="4"/>
  <c r="D168" i="6" s="1"/>
  <c r="D62" i="4"/>
  <c r="D174" i="6" s="1"/>
  <c r="D9" i="4"/>
  <c r="E54" i="6" s="1"/>
  <c r="D15" i="4"/>
  <c r="E60" i="6" s="1"/>
  <c r="D21" i="4"/>
  <c r="E66" i="6" s="1"/>
  <c r="D27" i="4"/>
  <c r="D33" i="4"/>
  <c r="D39" i="4"/>
  <c r="D45" i="4"/>
  <c r="E90" i="6" s="1"/>
  <c r="AE90" i="6" s="1"/>
  <c r="D51" i="4"/>
  <c r="D163" i="6" s="1"/>
  <c r="D57" i="4"/>
  <c r="D63" i="4"/>
  <c r="D175" i="6" s="1"/>
  <c r="D10" i="4"/>
  <c r="E55" i="6" s="1"/>
  <c r="D16" i="4"/>
  <c r="E61" i="6" s="1"/>
  <c r="D22" i="4"/>
  <c r="E67" i="6" s="1"/>
  <c r="D28" i="4"/>
  <c r="E73" i="6" s="1"/>
  <c r="AE73" i="6" s="1"/>
  <c r="D34" i="4"/>
  <c r="E79" i="6" s="1"/>
  <c r="AE79" i="6" s="1"/>
  <c r="D40" i="4"/>
  <c r="D46" i="4"/>
  <c r="D52" i="4"/>
  <c r="D58" i="4"/>
  <c r="D64" i="4"/>
  <c r="D176" i="6" s="1"/>
  <c r="D11" i="4"/>
  <c r="E56" i="6" s="1"/>
  <c r="D17" i="4"/>
  <c r="E62" i="6" s="1"/>
  <c r="D23" i="4"/>
  <c r="E68" i="6" s="1"/>
  <c r="D29" i="4"/>
  <c r="E74" i="6" s="1"/>
  <c r="AE74" i="6" s="1"/>
  <c r="D35" i="4"/>
  <c r="E80" i="6" s="1"/>
  <c r="AE80" i="6" s="1"/>
  <c r="D41" i="4"/>
  <c r="E86" i="6" s="1"/>
  <c r="AE86" i="6" s="1"/>
  <c r="D47" i="4"/>
  <c r="D159" i="6" s="1"/>
  <c r="D53" i="4"/>
  <c r="D59" i="4"/>
  <c r="D65" i="4"/>
  <c r="D12" i="4"/>
  <c r="D18" i="4"/>
  <c r="E63" i="6" s="1"/>
  <c r="D24" i="4"/>
  <c r="E69" i="6" s="1"/>
  <c r="D30" i="4"/>
  <c r="E75" i="6" s="1"/>
  <c r="AE75" i="6" s="1"/>
  <c r="D36" i="4"/>
  <c r="D42" i="4"/>
  <c r="D48" i="4"/>
  <c r="D160" i="6" s="1"/>
  <c r="D54" i="4"/>
  <c r="D166" i="6" s="1"/>
  <c r="D60" i="4"/>
  <c r="D172" i="6" s="1"/>
  <c r="AE57" i="8"/>
  <c r="AC20" i="8"/>
  <c r="AE65" i="8"/>
  <c r="AC28" i="8"/>
  <c r="AE66" i="8"/>
  <c r="AC29" i="8"/>
  <c r="AE59" i="8"/>
  <c r="AC22" i="8"/>
  <c r="AE55" i="8"/>
  <c r="AC18" i="8"/>
  <c r="AE61" i="8"/>
  <c r="AC24" i="8"/>
  <c r="AE71" i="8"/>
  <c r="AC34" i="8"/>
  <c r="AE64" i="8"/>
  <c r="AC27" i="8"/>
  <c r="AE53" i="8"/>
  <c r="AC16" i="8"/>
  <c r="AE58" i="8"/>
  <c r="AC21" i="8"/>
  <c r="AE69" i="8"/>
  <c r="AC32" i="8"/>
  <c r="AE54" i="8"/>
  <c r="AC17" i="8"/>
  <c r="AE70" i="8"/>
  <c r="AC33" i="8"/>
  <c r="AE60" i="8"/>
  <c r="AC23" i="8"/>
  <c r="AE51" i="8"/>
  <c r="AC14" i="8"/>
  <c r="AE67" i="8"/>
  <c r="AC30" i="8"/>
  <c r="AE62" i="8"/>
  <c r="AC25" i="8"/>
  <c r="AE63" i="8"/>
  <c r="AC26" i="8"/>
  <c r="AE52" i="8"/>
  <c r="AC15" i="8"/>
  <c r="AE56" i="8"/>
  <c r="AC19" i="8"/>
  <c r="AE68" i="8"/>
  <c r="AC31" i="8"/>
  <c r="D165" i="6"/>
  <c r="E77" i="6"/>
  <c r="AE77" i="6" s="1"/>
  <c r="E71" i="6"/>
  <c r="E81" i="6"/>
  <c r="AE81" i="6" s="1"/>
  <c r="E87" i="6"/>
  <c r="AE87" i="6" s="1"/>
  <c r="E70" i="6"/>
  <c r="E72" i="6"/>
  <c r="AE72" i="6" s="1"/>
  <c r="E85" i="6"/>
  <c r="AE85" i="6" s="1"/>
  <c r="E58" i="6"/>
  <c r="E84" i="6"/>
  <c r="AE84" i="6" s="1"/>
  <c r="E59" i="6"/>
  <c r="D169" i="6"/>
  <c r="D164" i="6"/>
  <c r="E78" i="6"/>
  <c r="AE78" i="6" s="1"/>
  <c r="D171" i="6"/>
  <c r="D170" i="6"/>
  <c r="D158" i="6"/>
  <c r="D177" i="6"/>
  <c r="E65" i="6"/>
  <c r="E64" i="6"/>
  <c r="AD80" i="6"/>
  <c r="AD74" i="6"/>
  <c r="AD63" i="6"/>
  <c r="AD73" i="6"/>
  <c r="AD55" i="6"/>
  <c r="AD68" i="6"/>
  <c r="AD83" i="6"/>
  <c r="AD76" i="6"/>
  <c r="E76" i="6"/>
  <c r="AE76" i="6" s="1"/>
  <c r="AD87" i="6"/>
  <c r="AD66" i="6"/>
  <c r="AD89" i="6"/>
  <c r="AD58" i="6"/>
  <c r="AD81" i="6"/>
  <c r="AD77" i="6"/>
  <c r="AD67" i="6"/>
  <c r="AD60" i="6"/>
  <c r="AD78" i="6"/>
  <c r="AD61" i="6"/>
  <c r="AD72" i="6"/>
  <c r="AD62" i="6"/>
  <c r="AD88" i="6"/>
  <c r="AD75" i="6"/>
  <c r="AD57" i="6"/>
  <c r="E57" i="6"/>
  <c r="AD86" i="6"/>
  <c r="AD82" i="6"/>
  <c r="AD56" i="6"/>
  <c r="AD65" i="6"/>
  <c r="AD70" i="6"/>
  <c r="AD84" i="6"/>
  <c r="AD64" i="6"/>
  <c r="AD69" i="6"/>
  <c r="AD85" i="6"/>
  <c r="AD71" i="6"/>
  <c r="AD79" i="6"/>
  <c r="AD90" i="6"/>
  <c r="AD59" i="6"/>
  <c r="AD51" i="6"/>
  <c r="AD54" i="6"/>
  <c r="AD53" i="6"/>
  <c r="AD52" i="6"/>
  <c r="AE62" i="6" l="1"/>
  <c r="AC25" i="6"/>
  <c r="AE58" i="6"/>
  <c r="AC21" i="6"/>
  <c r="AE56" i="6"/>
  <c r="AC19" i="6"/>
  <c r="AE55" i="6"/>
  <c r="AC18" i="6"/>
  <c r="AE53" i="6"/>
  <c r="AC16" i="6"/>
  <c r="AE51" i="6"/>
  <c r="AC14" i="6"/>
  <c r="AE57" i="6"/>
  <c r="AC20" i="6"/>
  <c r="AE66" i="6"/>
  <c r="AC29" i="6"/>
  <c r="AE52" i="6"/>
  <c r="AC15" i="6"/>
  <c r="AE71" i="6"/>
  <c r="AC34" i="6"/>
  <c r="AE61" i="6"/>
  <c r="AC24" i="6"/>
  <c r="AE67" i="6"/>
  <c r="AC30" i="6"/>
  <c r="AE59" i="6"/>
  <c r="AC22" i="6"/>
  <c r="AE69" i="6"/>
  <c r="AC32" i="6"/>
  <c r="AE70" i="6"/>
  <c r="AC33" i="6"/>
  <c r="AE65" i="6"/>
  <c r="AC28" i="6"/>
  <c r="AE68" i="6"/>
  <c r="AC31" i="6"/>
  <c r="AE54" i="6"/>
  <c r="AC17" i="6"/>
  <c r="AE60" i="6"/>
  <c r="AC23" i="6"/>
  <c r="AE64" i="6"/>
  <c r="AC27" i="6"/>
  <c r="AE63" i="6"/>
  <c r="AC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C13" authorId="0" shapeId="0" xr:uid="{00000000-0006-0000-0200-000001000000}">
      <text>
        <r>
          <rPr>
            <b/>
            <sz val="12"/>
            <color indexed="10"/>
            <rFont val="UD デジタル 教科書体 NK-R"/>
            <family val="1"/>
            <charset val="128"/>
          </rPr>
          <t>どちらか一つ、必ず選んでください。</t>
        </r>
      </text>
    </comment>
    <comment ref="C17" authorId="0" shapeId="0" xr:uid="{00000000-0006-0000-0200-000002000000}">
      <text>
        <r>
          <rPr>
            <b/>
            <sz val="12"/>
            <color indexed="81"/>
            <rFont val="ＭＳ Ｐゴシック"/>
            <family val="3"/>
            <charset val="128"/>
          </rPr>
          <t>●(姓と名間は1字空白）</t>
        </r>
      </text>
    </comment>
    <comment ref="C19" authorId="0" shapeId="0" xr:uid="{00000000-0006-0000-0200-000003000000}">
      <text>
        <r>
          <rPr>
            <b/>
            <sz val="12"/>
            <color indexed="81"/>
            <rFont val="ＭＳ Ｐゴシック"/>
            <family val="3"/>
            <charset val="128"/>
          </rPr>
          <t>●(姓と名間は1字空白）</t>
        </r>
      </text>
    </comment>
    <comment ref="C21" authorId="0" shapeId="0" xr:uid="{00000000-0006-0000-0200-000004000000}">
      <text>
        <r>
          <rPr>
            <b/>
            <sz val="12"/>
            <color indexed="81"/>
            <rFont val="ＭＳ Ｐゴシック"/>
            <family val="3"/>
            <charset val="128"/>
          </rPr>
          <t>●(姓と名間は1字空白）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E13" authorId="0" shapeId="0" xr:uid="{00000000-0006-0000-0400-000001000000}">
      <text>
        <r>
          <rPr>
            <b/>
            <sz val="9"/>
            <color indexed="81"/>
            <rFont val="ＭＳ Ｐゴシック"/>
            <family val="3"/>
            <charset val="128"/>
          </rPr>
          <t>●(姓と名間は1字空白）</t>
        </r>
      </text>
    </comment>
    <comment ref="E14" authorId="0" shapeId="0" xr:uid="{00000000-0006-0000-0400-000002000000}">
      <text>
        <r>
          <rPr>
            <b/>
            <sz val="9"/>
            <color indexed="81"/>
            <rFont val="ＭＳ Ｐゴシック"/>
            <family val="3"/>
            <charset val="128"/>
          </rPr>
          <t>●(姓と名間は1字空白）</t>
        </r>
      </text>
    </comment>
    <comment ref="E15" authorId="0" shapeId="0" xr:uid="{00000000-0006-0000-0400-000003000000}">
      <text>
        <r>
          <rPr>
            <b/>
            <sz val="9"/>
            <color indexed="81"/>
            <rFont val="ＭＳ Ｐゴシック"/>
            <family val="3"/>
            <charset val="128"/>
          </rPr>
          <t>●(姓と名間は1字空白）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宮崎県教育庁</author>
  </authors>
  <commentList>
    <comment ref="E13" authorId="0" shapeId="0" xr:uid="{00000000-0006-0000-0500-000001000000}">
      <text>
        <r>
          <rPr>
            <b/>
            <sz val="9"/>
            <color indexed="81"/>
            <rFont val="ＭＳ Ｐゴシック"/>
            <family val="3"/>
            <charset val="128"/>
          </rPr>
          <t>●(姓と名間は1字空白）</t>
        </r>
      </text>
    </comment>
    <comment ref="E14" authorId="0" shapeId="0" xr:uid="{00000000-0006-0000-0500-000002000000}">
      <text>
        <r>
          <rPr>
            <b/>
            <sz val="9"/>
            <color indexed="81"/>
            <rFont val="ＭＳ Ｐゴシック"/>
            <family val="3"/>
            <charset val="128"/>
          </rPr>
          <t>●(姓と名間は1字空白）</t>
        </r>
      </text>
    </comment>
    <comment ref="E15" authorId="0" shapeId="0" xr:uid="{00000000-0006-0000-0500-000003000000}">
      <text>
        <r>
          <rPr>
            <b/>
            <sz val="9"/>
            <color indexed="81"/>
            <rFont val="ＭＳ Ｐゴシック"/>
            <family val="3"/>
            <charset val="128"/>
          </rPr>
          <t>●(姓と名間は1字空白）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B12" authorId="0" shapeId="0" xr:uid="{00000000-0006-0000-0600-000001000000}">
      <text>
        <r>
          <rPr>
            <sz val="9"/>
            <color indexed="81"/>
            <rFont val="ＭＳ Ｐゴシック"/>
            <family val="3"/>
            <charset val="128"/>
          </rPr>
          <t>●(姓と名間は1字空白）</t>
        </r>
      </text>
    </comment>
    <comment ref="D12" authorId="0" shapeId="0" xr:uid="{00000000-0006-0000-0600-000002000000}">
      <text>
        <r>
          <rPr>
            <sz val="9"/>
            <color indexed="81"/>
            <rFont val="ＭＳ Ｐゴシック"/>
            <family val="3"/>
            <charset val="128"/>
          </rPr>
          <t>●(姓と名間は1字空白）</t>
        </r>
      </text>
    </comment>
    <comment ref="F12" authorId="0" shapeId="0" xr:uid="{00000000-0006-0000-0600-000003000000}">
      <text>
        <r>
          <rPr>
            <sz val="9"/>
            <color indexed="81"/>
            <rFont val="ＭＳ Ｐゴシック"/>
            <family val="3"/>
            <charset val="128"/>
          </rPr>
          <t>●(姓と名間は1字空白）</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B12" authorId="0" shapeId="0" xr:uid="{00000000-0006-0000-0700-000001000000}">
      <text>
        <r>
          <rPr>
            <sz val="9"/>
            <color indexed="81"/>
            <rFont val="ＭＳ Ｐゴシック"/>
            <family val="3"/>
            <charset val="128"/>
          </rPr>
          <t>●(姓と名間は1字空白）</t>
        </r>
      </text>
    </comment>
    <comment ref="D12" authorId="0" shapeId="0" xr:uid="{00000000-0006-0000-0700-000002000000}">
      <text>
        <r>
          <rPr>
            <sz val="9"/>
            <color indexed="81"/>
            <rFont val="ＭＳ Ｐゴシック"/>
            <family val="3"/>
            <charset val="128"/>
          </rPr>
          <t>●(姓と名間は1字空白）</t>
        </r>
      </text>
    </comment>
    <comment ref="F12" authorId="0" shapeId="0" xr:uid="{00000000-0006-0000-0700-000003000000}">
      <text>
        <r>
          <rPr>
            <sz val="9"/>
            <color indexed="81"/>
            <rFont val="ＭＳ Ｐゴシック"/>
            <family val="3"/>
            <charset val="128"/>
          </rPr>
          <t>●(姓と名間は1字空白）</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D6" authorId="0" shapeId="0" xr:uid="{00000000-0006-0000-0800-000001000000}">
      <text>
        <r>
          <rPr>
            <b/>
            <sz val="10"/>
            <color indexed="81"/>
            <rFont val="ＭＳ Ｐゴシック"/>
            <family val="3"/>
            <charset val="128"/>
          </rPr>
          <t>入力不可の場合は、
前にもどって未入力セルを確認して、
入力すること</t>
        </r>
      </text>
    </comment>
    <comment ref="E6" authorId="0" shapeId="0" xr:uid="{00000000-0006-0000-0800-000002000000}">
      <text>
        <r>
          <rPr>
            <b/>
            <sz val="12"/>
            <color indexed="81"/>
            <rFont val="ＭＳ Ｐゴシック"/>
            <family val="3"/>
            <charset val="128"/>
          </rPr>
          <t>以下、参加生徒氏名記入の場合は、</t>
        </r>
        <r>
          <rPr>
            <b/>
            <u/>
            <sz val="12"/>
            <color indexed="81"/>
            <rFont val="ＭＳ Ｐゴシック"/>
            <family val="3"/>
            <charset val="128"/>
          </rPr>
          <t>姓と名間は1字空白を入れる</t>
        </r>
        <r>
          <rPr>
            <b/>
            <sz val="12"/>
            <color indexed="81"/>
            <rFont val="ＭＳ Ｐゴシック"/>
            <family val="3"/>
            <charset val="128"/>
          </rPr>
          <t>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D6" authorId="0" shapeId="0" xr:uid="{00000000-0006-0000-0900-000001000000}">
      <text>
        <r>
          <rPr>
            <b/>
            <sz val="10"/>
            <color indexed="81"/>
            <rFont val="ＭＳ Ｐゴシック"/>
            <family val="3"/>
            <charset val="128"/>
          </rPr>
          <t>入力不可の場合は、
前にもどって未入力セルを確認して、
入力すること</t>
        </r>
      </text>
    </comment>
    <comment ref="E6" authorId="0" shapeId="0" xr:uid="{00000000-0006-0000-0900-000002000000}">
      <text>
        <r>
          <rPr>
            <b/>
            <sz val="12"/>
            <color indexed="81"/>
            <rFont val="ＭＳ Ｐゴシック"/>
            <family val="3"/>
            <charset val="128"/>
          </rPr>
          <t>以下、参加生徒氏名記入の場合は、</t>
        </r>
        <r>
          <rPr>
            <b/>
            <u/>
            <sz val="12"/>
            <color indexed="81"/>
            <rFont val="ＭＳ Ｐゴシック"/>
            <family val="3"/>
            <charset val="128"/>
          </rPr>
          <t>姓と名間は1字空白を入れる</t>
        </r>
        <r>
          <rPr>
            <b/>
            <sz val="12"/>
            <color indexed="81"/>
            <rFont val="ＭＳ Ｐゴシック"/>
            <family val="3"/>
            <charset val="128"/>
          </rPr>
          <t>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D33" authorId="0" shapeId="0" xr:uid="{00000000-0006-0000-0A00-000001000000}">
      <text>
        <r>
          <rPr>
            <b/>
            <sz val="12"/>
            <color indexed="81"/>
            <rFont val="ＭＳ Ｐゴシック"/>
            <family val="3"/>
            <charset val="128"/>
          </rPr>
          <t>●(姓と名間は1字空白）</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EKTL</author>
  </authors>
  <commentList>
    <comment ref="D33" authorId="0" shapeId="0" xr:uid="{00000000-0006-0000-0B00-000001000000}">
      <text>
        <r>
          <rPr>
            <b/>
            <sz val="12"/>
            <color indexed="81"/>
            <rFont val="ＭＳ Ｐゴシック"/>
            <family val="3"/>
            <charset val="128"/>
          </rPr>
          <t>●(姓と名間は1字空白）</t>
        </r>
      </text>
    </comment>
  </commentList>
</comments>
</file>

<file path=xl/sharedStrings.xml><?xml version="1.0" encoding="utf-8"?>
<sst xmlns="http://schemas.openxmlformats.org/spreadsheetml/2006/main" count="2391" uniqueCount="1354">
  <si>
    <t>データ管理初期設定画面</t>
    <rPh sb="3" eb="5">
      <t>カンリ</t>
    </rPh>
    <rPh sb="5" eb="7">
      <t>ショキ</t>
    </rPh>
    <rPh sb="7" eb="9">
      <t>セッテイ</t>
    </rPh>
    <rPh sb="9" eb="11">
      <t>ガメン</t>
    </rPh>
    <phoneticPr fontId="4"/>
  </si>
  <si>
    <r>
      <t>NHK</t>
    </r>
    <r>
      <rPr>
        <sz val="11"/>
        <color theme="1"/>
        <rFont val="HGPｺﾞｼｯｸM"/>
        <family val="3"/>
        <charset val="128"/>
      </rPr>
      <t>杯</t>
    </r>
    <rPh sb="3" eb="4">
      <t>ハイ</t>
    </rPh>
    <phoneticPr fontId="4"/>
  </si>
  <si>
    <t>高総文祭</t>
    <rPh sb="0" eb="2">
      <t>コウソウ</t>
    </rPh>
    <rPh sb="2" eb="4">
      <t>ブンサイ</t>
    </rPh>
    <phoneticPr fontId="4"/>
  </si>
  <si>
    <t>新人戦</t>
    <rPh sb="0" eb="3">
      <t>シンジンセン</t>
    </rPh>
    <phoneticPr fontId="4"/>
  </si>
  <si>
    <t>大会名</t>
    <rPh sb="0" eb="3">
      <t>タイカイメイ</t>
    </rPh>
    <phoneticPr fontId="4"/>
  </si>
  <si>
    <t>大会名（略称）</t>
    <rPh sb="0" eb="3">
      <t>タイカイメイ</t>
    </rPh>
    <rPh sb="4" eb="6">
      <t>リャクショウ</t>
    </rPh>
    <phoneticPr fontId="4"/>
  </si>
  <si>
    <r>
      <t>NHK</t>
    </r>
    <r>
      <rPr>
        <sz val="11"/>
        <color theme="1"/>
        <rFont val="ＭＳ Ｐゴシック"/>
        <family val="3"/>
        <charset val="128"/>
      </rPr>
      <t>杯</t>
    </r>
    <rPh sb="3" eb="4">
      <t>ハイ</t>
    </rPh>
    <phoneticPr fontId="1"/>
  </si>
  <si>
    <t>高文祭</t>
    <rPh sb="0" eb="3">
      <t>コウブンサイ</t>
    </rPh>
    <phoneticPr fontId="1"/>
  </si>
  <si>
    <t>新人戦</t>
    <rPh sb="0" eb="3">
      <t>シンジンセン</t>
    </rPh>
    <phoneticPr fontId="1"/>
  </si>
  <si>
    <t>大会名（略記号）</t>
    <rPh sb="0" eb="3">
      <t>タイカイメイ</t>
    </rPh>
    <rPh sb="4" eb="5">
      <t>リャク</t>
    </rPh>
    <rPh sb="5" eb="7">
      <t>キゴウ</t>
    </rPh>
    <phoneticPr fontId="4"/>
  </si>
  <si>
    <t>s</t>
    <phoneticPr fontId="4"/>
  </si>
  <si>
    <t>n</t>
  </si>
  <si>
    <t>k</t>
  </si>
  <si>
    <t>s</t>
  </si>
  <si>
    <t>原稿提出〆切日</t>
    <rPh sb="0" eb="2">
      <t>ゲンコウ</t>
    </rPh>
    <rPh sb="2" eb="4">
      <t>テイシュツ</t>
    </rPh>
    <rPh sb="4" eb="6">
      <t>シメキリ</t>
    </rPh>
    <rPh sb="6" eb="7">
      <t>ビ</t>
    </rPh>
    <phoneticPr fontId="4"/>
  </si>
  <si>
    <t>6月3日(水)必着</t>
    <rPh sb="1" eb="2">
      <t>ガツ</t>
    </rPh>
    <rPh sb="3" eb="4">
      <t>ニチ</t>
    </rPh>
    <rPh sb="5" eb="6">
      <t>スイ</t>
    </rPh>
    <rPh sb="7" eb="9">
      <t>ヒッチャク</t>
    </rPh>
    <phoneticPr fontId="1"/>
  </si>
  <si>
    <t>番組部門名</t>
    <rPh sb="0" eb="2">
      <t>バングミ</t>
    </rPh>
    <rPh sb="2" eb="4">
      <t>ブモン</t>
    </rPh>
    <rPh sb="4" eb="5">
      <t>メイ</t>
    </rPh>
    <phoneticPr fontId="4"/>
  </si>
  <si>
    <t>アナウンス</t>
  </si>
  <si>
    <t>アナウンス部門</t>
    <rPh sb="5" eb="7">
      <t>ブモン</t>
    </rPh>
    <phoneticPr fontId="1"/>
  </si>
  <si>
    <t>朗読</t>
    <rPh sb="0" eb="2">
      <t>ロウドク</t>
    </rPh>
    <phoneticPr fontId="4"/>
  </si>
  <si>
    <t>朗読</t>
    <rPh sb="0" eb="2">
      <t>ロウドク</t>
    </rPh>
    <phoneticPr fontId="1"/>
  </si>
  <si>
    <t>朗読部門</t>
    <rPh sb="0" eb="2">
      <t>ロウドク</t>
    </rPh>
    <rPh sb="2" eb="4">
      <t>ブモン</t>
    </rPh>
    <phoneticPr fontId="1"/>
  </si>
  <si>
    <t>ラジオドキュメント</t>
  </si>
  <si>
    <t>講習部門</t>
    <rPh sb="0" eb="2">
      <t>コウシュウ</t>
    </rPh>
    <rPh sb="2" eb="4">
      <t>ブモン</t>
    </rPh>
    <phoneticPr fontId="1"/>
  </si>
  <si>
    <t>テレビドキュメント</t>
  </si>
  <si>
    <t>創作ラジオドラマ</t>
    <rPh sb="0" eb="2">
      <t>ソウサク</t>
    </rPh>
    <phoneticPr fontId="1"/>
  </si>
  <si>
    <t>創作テレビドラマ</t>
    <rPh sb="0" eb="2">
      <t>ソウサク</t>
    </rPh>
    <phoneticPr fontId="1"/>
  </si>
  <si>
    <t xml:space="preserve"> </t>
  </si>
  <si>
    <t>校内放送研究発表</t>
    <rPh sb="0" eb="2">
      <t>コウナイ</t>
    </rPh>
    <rPh sb="2" eb="4">
      <t>ホウソウ</t>
    </rPh>
    <rPh sb="4" eb="6">
      <t>ケンキュウ</t>
    </rPh>
    <rPh sb="6" eb="8">
      <t>ハッピョウ</t>
    </rPh>
    <phoneticPr fontId="1"/>
  </si>
  <si>
    <t>番組研発のみ参加</t>
    <rPh sb="0" eb="2">
      <t>バングミ</t>
    </rPh>
    <rPh sb="2" eb="3">
      <t>ケン</t>
    </rPh>
    <rPh sb="3" eb="4">
      <t>ハツ</t>
    </rPh>
    <rPh sb="6" eb="8">
      <t>サンカ</t>
    </rPh>
    <phoneticPr fontId="1"/>
  </si>
  <si>
    <t>朗読作品名</t>
    <rPh sb="0" eb="2">
      <t>ロウドク</t>
    </rPh>
    <rPh sb="2" eb="5">
      <t>サクヒンメイ</t>
    </rPh>
    <phoneticPr fontId="4"/>
  </si>
  <si>
    <t>大会（準備）</t>
  </si>
  <si>
    <t>大会１日目</t>
  </si>
  <si>
    <t>大会２日目</t>
  </si>
  <si>
    <t>テレビ部門など</t>
    <rPh sb="3" eb="5">
      <t>ブモン</t>
    </rPh>
    <phoneticPr fontId="4"/>
  </si>
  <si>
    <r>
      <t>DVD-R</t>
    </r>
    <r>
      <rPr>
        <sz val="11"/>
        <color theme="1"/>
        <rFont val="ＭＳ Ｐゴシック"/>
        <family val="3"/>
        <charset val="128"/>
      </rPr>
      <t>のみ</t>
    </r>
    <phoneticPr fontId="4"/>
  </si>
  <si>
    <t>有り</t>
    <rPh sb="0" eb="1">
      <t>ア</t>
    </rPh>
    <phoneticPr fontId="4"/>
  </si>
  <si>
    <t>DVD-R</t>
    <phoneticPr fontId="4"/>
  </si>
  <si>
    <t>メディア規格</t>
    <rPh sb="4" eb="6">
      <t>キカク</t>
    </rPh>
    <phoneticPr fontId="4"/>
  </si>
  <si>
    <t>なし</t>
    <phoneticPr fontId="4"/>
  </si>
  <si>
    <t>BD-R</t>
    <phoneticPr fontId="4"/>
  </si>
  <si>
    <t>ファイル</t>
    <phoneticPr fontId="4"/>
  </si>
  <si>
    <t>大会運営校</t>
    <rPh sb="0" eb="2">
      <t>タイカイ</t>
    </rPh>
    <rPh sb="2" eb="4">
      <t>ウンエイ</t>
    </rPh>
    <rPh sb="4" eb="5">
      <t>コウ</t>
    </rPh>
    <phoneticPr fontId="1"/>
  </si>
  <si>
    <t>顧問１</t>
    <rPh sb="0" eb="2">
      <t>コモン</t>
    </rPh>
    <phoneticPr fontId="4"/>
  </si>
  <si>
    <t>顧問２</t>
    <rPh sb="0" eb="2">
      <t>コモン</t>
    </rPh>
    <phoneticPr fontId="4"/>
  </si>
  <si>
    <t>顧問３</t>
    <rPh sb="0" eb="2">
      <t>コモン</t>
    </rPh>
    <phoneticPr fontId="4"/>
  </si>
  <si>
    <t>正式学校名</t>
    <rPh sb="0" eb="2">
      <t>セイシキ</t>
    </rPh>
    <rPh sb="2" eb="5">
      <t>ガッコウメイ</t>
    </rPh>
    <phoneticPr fontId="4"/>
  </si>
  <si>
    <t>学校名</t>
    <rPh sb="0" eb="3">
      <t>ガッコウメイ</t>
    </rPh>
    <phoneticPr fontId="4"/>
  </si>
  <si>
    <t>記号</t>
    <rPh sb="0" eb="2">
      <t>キゴウ</t>
    </rPh>
    <phoneticPr fontId="4"/>
  </si>
  <si>
    <t>県央地区</t>
    <rPh sb="0" eb="2">
      <t>ケンオウ</t>
    </rPh>
    <rPh sb="2" eb="4">
      <t>チク</t>
    </rPh>
    <phoneticPr fontId="4"/>
  </si>
  <si>
    <t>宮崎県立佐土原高等学校</t>
  </si>
  <si>
    <t>佐土原</t>
  </si>
  <si>
    <t>01sadowara</t>
  </si>
  <si>
    <t>宮崎県立宮崎大宮高等学校</t>
  </si>
  <si>
    <t>宮崎大宮</t>
  </si>
  <si>
    <t>02oomiya</t>
  </si>
  <si>
    <t>斉藤　忠</t>
    <rPh sb="0" eb="2">
      <t>サイトウ</t>
    </rPh>
    <rPh sb="3" eb="4">
      <t>チュウ</t>
    </rPh>
    <phoneticPr fontId="1"/>
  </si>
  <si>
    <t>佐藤　加奈</t>
    <rPh sb="0" eb="2">
      <t>サトウ</t>
    </rPh>
    <rPh sb="3" eb="5">
      <t>カナ</t>
    </rPh>
    <phoneticPr fontId="1"/>
  </si>
  <si>
    <t>宮崎県立宮崎海洋高等学校</t>
  </si>
  <si>
    <t>宮崎海洋</t>
  </si>
  <si>
    <t>03kaiyo</t>
  </si>
  <si>
    <t>宮崎県立宮崎北高等学校</t>
  </si>
  <si>
    <t>宮崎北</t>
  </si>
  <si>
    <t>04miyakita</t>
  </si>
  <si>
    <t>山田　聡子</t>
    <rPh sb="0" eb="2">
      <t>ヤマダ</t>
    </rPh>
    <rPh sb="3" eb="5">
      <t>アキコ</t>
    </rPh>
    <phoneticPr fontId="1"/>
  </si>
  <si>
    <t>宮崎県立宮崎工業高等学校</t>
  </si>
  <si>
    <t>05miyakogyo</t>
  </si>
  <si>
    <t>武田　尚子</t>
    <rPh sb="0" eb="2">
      <t>タケダ</t>
    </rPh>
    <rPh sb="3" eb="5">
      <t>ナオコ</t>
    </rPh>
    <phoneticPr fontId="1"/>
  </si>
  <si>
    <t>宮崎県立宮崎商業高等学校</t>
  </si>
  <si>
    <t>宮崎商業</t>
  </si>
  <si>
    <t>06miyasho</t>
  </si>
  <si>
    <t>髙山　正尚</t>
    <rPh sb="0" eb="2">
      <t>タカヤマ</t>
    </rPh>
    <rPh sb="3" eb="5">
      <t>マサナオ</t>
    </rPh>
    <phoneticPr fontId="1"/>
  </si>
  <si>
    <t>宮崎県立宮崎西高等学校</t>
  </si>
  <si>
    <t>宮崎西</t>
  </si>
  <si>
    <t>07miyanishi</t>
  </si>
  <si>
    <t>河野　政志</t>
    <rPh sb="0" eb="2">
      <t>カワノ</t>
    </rPh>
    <rPh sb="3" eb="5">
      <t>マサシ</t>
    </rPh>
    <phoneticPr fontId="1"/>
  </si>
  <si>
    <t>宮崎県立宮崎農業高等学校</t>
  </si>
  <si>
    <t>宮崎農業</t>
  </si>
  <si>
    <t>08miyano</t>
  </si>
  <si>
    <t>飯干　宏子</t>
    <rPh sb="0" eb="2">
      <t>イイボシ</t>
    </rPh>
    <rPh sb="3" eb="5">
      <t>ヒロコ</t>
    </rPh>
    <phoneticPr fontId="1"/>
  </si>
  <si>
    <t>根井　貴香</t>
    <rPh sb="0" eb="2">
      <t>ネイ</t>
    </rPh>
    <rPh sb="3" eb="4">
      <t>キ</t>
    </rPh>
    <rPh sb="4" eb="5">
      <t>カオル</t>
    </rPh>
    <phoneticPr fontId="1"/>
  </si>
  <si>
    <t>宮崎県立宮崎東高等学校</t>
  </si>
  <si>
    <t>宮崎東</t>
  </si>
  <si>
    <t>09miyahigashi</t>
  </si>
  <si>
    <t>中畑　芳郎</t>
    <rPh sb="0" eb="2">
      <t>ナカハタ</t>
    </rPh>
    <rPh sb="3" eb="5">
      <t>ヨシロウ</t>
    </rPh>
    <phoneticPr fontId="1"/>
  </si>
  <si>
    <t>宮崎県立宮崎南高等学校</t>
  </si>
  <si>
    <t>宮崎南</t>
  </si>
  <si>
    <t>10miyaminami</t>
  </si>
  <si>
    <t>年増　悠</t>
    <rPh sb="0" eb="2">
      <t>トシマス</t>
    </rPh>
    <rPh sb="3" eb="4">
      <t>ハルカ</t>
    </rPh>
    <phoneticPr fontId="1"/>
  </si>
  <si>
    <t>那須　のぞみ</t>
    <rPh sb="0" eb="2">
      <t>ナス</t>
    </rPh>
    <phoneticPr fontId="1"/>
  </si>
  <si>
    <t>宮崎県立本庄高等学校</t>
  </si>
  <si>
    <t>本庄</t>
    <rPh sb="0" eb="2">
      <t>ホンジョウ</t>
    </rPh>
    <phoneticPr fontId="4"/>
  </si>
  <si>
    <t>赤池　要祐</t>
    <rPh sb="0" eb="2">
      <t>アカイケ</t>
    </rPh>
    <rPh sb="3" eb="4">
      <t>ヨウ</t>
    </rPh>
    <rPh sb="4" eb="5">
      <t>ユウ</t>
    </rPh>
    <phoneticPr fontId="1"/>
  </si>
  <si>
    <t>宮崎県立高鍋高等学校</t>
  </si>
  <si>
    <t>高鍋</t>
  </si>
  <si>
    <t>中川　美貴子</t>
    <rPh sb="0" eb="2">
      <t>ナカガワ</t>
    </rPh>
    <rPh sb="3" eb="6">
      <t>ミキコ</t>
    </rPh>
    <phoneticPr fontId="1"/>
  </si>
  <si>
    <t>宮崎県立高鍋農業高等学校</t>
  </si>
  <si>
    <t>高鍋農業</t>
  </si>
  <si>
    <t>宮崎県立妻高等学校</t>
    <rPh sb="0" eb="2">
      <t>ミヤザキ</t>
    </rPh>
    <rPh sb="2" eb="4">
      <t>ケンリツ</t>
    </rPh>
    <rPh sb="4" eb="5">
      <t>ツマ</t>
    </rPh>
    <rPh sb="5" eb="7">
      <t>コウトウ</t>
    </rPh>
    <rPh sb="7" eb="9">
      <t>ガッコウ</t>
    </rPh>
    <phoneticPr fontId="4"/>
  </si>
  <si>
    <t>妻</t>
    <rPh sb="0" eb="1">
      <t>ツマ</t>
    </rPh>
    <phoneticPr fontId="4"/>
  </si>
  <si>
    <t>杉尾　奈緒子</t>
    <rPh sb="0" eb="2">
      <t>スギオ</t>
    </rPh>
    <rPh sb="3" eb="6">
      <t>ナオコ</t>
    </rPh>
    <phoneticPr fontId="1"/>
  </si>
  <si>
    <t>長澤　良彦</t>
    <rPh sb="0" eb="2">
      <t>ナガサワ</t>
    </rPh>
    <rPh sb="3" eb="5">
      <t>ヨシヒコ</t>
    </rPh>
    <phoneticPr fontId="1"/>
  </si>
  <si>
    <t>県西地区</t>
    <rPh sb="0" eb="2">
      <t>ケンセイ</t>
    </rPh>
    <rPh sb="2" eb="4">
      <t>チク</t>
    </rPh>
    <phoneticPr fontId="4"/>
  </si>
  <si>
    <t>宮崎県立高城高等学校</t>
  </si>
  <si>
    <t>高城</t>
    <rPh sb="0" eb="2">
      <t>タカジョウ</t>
    </rPh>
    <phoneticPr fontId="4"/>
  </si>
  <si>
    <t>宮崎県立都城泉ヶ丘高等学校</t>
  </si>
  <si>
    <t>都城泉ヶ丘</t>
  </si>
  <si>
    <t>丸尾　直樹</t>
    <rPh sb="0" eb="2">
      <t>マルオ</t>
    </rPh>
    <rPh sb="3" eb="5">
      <t>ナオキ</t>
    </rPh>
    <phoneticPr fontId="4"/>
  </si>
  <si>
    <t>宮崎県立都城西高等学校</t>
  </si>
  <si>
    <t>都城西</t>
  </si>
  <si>
    <t>大川　順二</t>
  </si>
  <si>
    <t>宮崎県立都城工業高等学校</t>
  </si>
  <si>
    <t>都城工業</t>
  </si>
  <si>
    <t>宮崎県立都城商業高等学校</t>
  </si>
  <si>
    <t>都城商業</t>
  </si>
  <si>
    <t>宮崎県立都城農業高等学校</t>
  </si>
  <si>
    <t>都城農業</t>
  </si>
  <si>
    <t>宮崎県立小林高等学校</t>
  </si>
  <si>
    <t>小林</t>
  </si>
  <si>
    <t>宮崎県立小林秀峰高等学校</t>
  </si>
  <si>
    <t>小林秀峰</t>
  </si>
  <si>
    <t>荒武　みちよ</t>
    <rPh sb="0" eb="2">
      <t>アラタケ</t>
    </rPh>
    <phoneticPr fontId="1"/>
  </si>
  <si>
    <t>奥野　顕治</t>
    <rPh sb="0" eb="2">
      <t>オクノ</t>
    </rPh>
    <rPh sb="3" eb="4">
      <t>ケン</t>
    </rPh>
    <rPh sb="4" eb="5">
      <t>ジ</t>
    </rPh>
    <phoneticPr fontId="4"/>
  </si>
  <si>
    <t>宮崎県立飯野高等学校</t>
  </si>
  <si>
    <t>飯野</t>
  </si>
  <si>
    <t>県北地区</t>
    <rPh sb="0" eb="2">
      <t>ケンホク</t>
    </rPh>
    <rPh sb="2" eb="4">
      <t>チク</t>
    </rPh>
    <phoneticPr fontId="4"/>
  </si>
  <si>
    <t>宮崎県立延岡高等学校</t>
  </si>
  <si>
    <t>延岡</t>
  </si>
  <si>
    <t>税田　尚幸</t>
    <rPh sb="0" eb="2">
      <t>サイタ</t>
    </rPh>
    <rPh sb="3" eb="5">
      <t>ナオユキ</t>
    </rPh>
    <phoneticPr fontId="1"/>
  </si>
  <si>
    <t>谷口　光恵</t>
    <rPh sb="0" eb="2">
      <t>タニグチ</t>
    </rPh>
    <rPh sb="3" eb="5">
      <t>ミツエ</t>
    </rPh>
    <phoneticPr fontId="1"/>
  </si>
  <si>
    <t>宮崎県立延岡工業高等学校</t>
  </si>
  <si>
    <t>延岡工業</t>
  </si>
  <si>
    <t>宮崎県立延岡商業高等学校</t>
  </si>
  <si>
    <t>延岡商業</t>
  </si>
  <si>
    <t>平野　正人</t>
    <rPh sb="0" eb="2">
      <t>ヒラノ</t>
    </rPh>
    <rPh sb="3" eb="5">
      <t>マサト</t>
    </rPh>
    <phoneticPr fontId="1"/>
  </si>
  <si>
    <t>宮田　郁美</t>
    <rPh sb="0" eb="2">
      <t>ミヤタ</t>
    </rPh>
    <rPh sb="3" eb="5">
      <t>イクミ</t>
    </rPh>
    <phoneticPr fontId="1"/>
  </si>
  <si>
    <t>宮崎県立延岡星雲高等学校</t>
    <rPh sb="6" eb="8">
      <t>セイウン</t>
    </rPh>
    <phoneticPr fontId="4"/>
  </si>
  <si>
    <t>延岡星雲</t>
    <rPh sb="0" eb="2">
      <t>ノベオカ</t>
    </rPh>
    <rPh sb="2" eb="4">
      <t>セイウン</t>
    </rPh>
    <phoneticPr fontId="4"/>
  </si>
  <si>
    <t>鳥丸　啓子</t>
    <rPh sb="0" eb="2">
      <t>トリマル</t>
    </rPh>
    <rPh sb="3" eb="5">
      <t>ケイコ</t>
    </rPh>
    <phoneticPr fontId="1"/>
  </si>
  <si>
    <t>宮崎県立延岡青朋高等学校</t>
  </si>
  <si>
    <t>延岡青朋</t>
  </si>
  <si>
    <t>宮崎県立富島高等学校</t>
  </si>
  <si>
    <t>富島</t>
  </si>
  <si>
    <t>押川　美樹</t>
    <rPh sb="0" eb="2">
      <t>オシカワ</t>
    </rPh>
    <rPh sb="3" eb="5">
      <t>ミキ</t>
    </rPh>
    <phoneticPr fontId="1"/>
  </si>
  <si>
    <t>蔵元　あゆみ</t>
    <rPh sb="0" eb="2">
      <t>クラモト</t>
    </rPh>
    <phoneticPr fontId="4"/>
  </si>
  <si>
    <t>宮崎県立日向高等学校</t>
  </si>
  <si>
    <t>日向</t>
  </si>
  <si>
    <t>地神　大介</t>
  </si>
  <si>
    <t>宮崎県立日向工業高等学校</t>
  </si>
  <si>
    <t>日向工業</t>
  </si>
  <si>
    <t>宮崎県立門川高等学校</t>
  </si>
  <si>
    <t>門川</t>
  </si>
  <si>
    <t>若松　潤</t>
    <rPh sb="0" eb="2">
      <t>ワカマツ</t>
    </rPh>
    <rPh sb="3" eb="4">
      <t>ジュン</t>
    </rPh>
    <phoneticPr fontId="1"/>
  </si>
  <si>
    <t>上冨　久留美</t>
    <rPh sb="0" eb="1">
      <t>カミ</t>
    </rPh>
    <rPh sb="1" eb="2">
      <t>フ</t>
    </rPh>
    <rPh sb="3" eb="6">
      <t>クルミ</t>
    </rPh>
    <phoneticPr fontId="1"/>
  </si>
  <si>
    <t>宮崎県立高千穂高等学校</t>
  </si>
  <si>
    <t>高千穂</t>
  </si>
  <si>
    <t>吉田　真子</t>
    <rPh sb="0" eb="2">
      <t>ヨシダ</t>
    </rPh>
    <rPh sb="3" eb="5">
      <t>マコ</t>
    </rPh>
    <phoneticPr fontId="1"/>
  </si>
  <si>
    <t>宮崎県立五ヶ瀬中等教育学校</t>
  </si>
  <si>
    <t>五ヶ瀬中等教育</t>
    <rPh sb="3" eb="5">
      <t>チュウトウ</t>
    </rPh>
    <rPh sb="5" eb="7">
      <t>キョウイク</t>
    </rPh>
    <phoneticPr fontId="7"/>
  </si>
  <si>
    <t>松田　さやか</t>
  </si>
  <si>
    <t>県南地区</t>
    <rPh sb="0" eb="2">
      <t>ケンナン</t>
    </rPh>
    <rPh sb="2" eb="4">
      <t>チク</t>
    </rPh>
    <phoneticPr fontId="4"/>
  </si>
  <si>
    <t>宮崎県立日南高等学校</t>
  </si>
  <si>
    <t>日南</t>
  </si>
  <si>
    <t>池田　輝彦</t>
    <rPh sb="0" eb="2">
      <t>イケダ</t>
    </rPh>
    <rPh sb="3" eb="5">
      <t>テルヒコ</t>
    </rPh>
    <phoneticPr fontId="1"/>
  </si>
  <si>
    <t>宮崎県立日南振徳高等学校</t>
  </si>
  <si>
    <t>日南振徳</t>
  </si>
  <si>
    <t>高橋 由香</t>
    <rPh sb="0" eb="2">
      <t>タカハシ</t>
    </rPh>
    <rPh sb="3" eb="5">
      <t>ユカ</t>
    </rPh>
    <phoneticPr fontId="4"/>
  </si>
  <si>
    <t>宮崎県立福島高等学校</t>
  </si>
  <si>
    <t>福島</t>
  </si>
  <si>
    <t>私立</t>
    <rPh sb="0" eb="2">
      <t>シリツ</t>
    </rPh>
    <phoneticPr fontId="4"/>
  </si>
  <si>
    <t>日南学園高等学校 宮崎穎学館</t>
  </si>
  <si>
    <t>日南学園 宮崎穎学館</t>
  </si>
  <si>
    <t>日章学園高等学校</t>
  </si>
  <si>
    <t>日章学園</t>
  </si>
  <si>
    <t>丸田　裕志</t>
  </si>
  <si>
    <t>日向学院高等学校</t>
  </si>
  <si>
    <t>日向学院</t>
  </si>
  <si>
    <t>堀野　優子</t>
    <rPh sb="0" eb="2">
      <t>ホリノ</t>
    </rPh>
    <rPh sb="3" eb="5">
      <t>ユウコ</t>
    </rPh>
    <phoneticPr fontId="1"/>
  </si>
  <si>
    <t>黒木　英博</t>
    <rPh sb="0" eb="2">
      <t>クロキ</t>
    </rPh>
    <rPh sb="3" eb="5">
      <t>ヒデヒロ</t>
    </rPh>
    <phoneticPr fontId="1"/>
  </si>
  <si>
    <t>鵬翔高等学校</t>
  </si>
  <si>
    <t>鵬翔</t>
  </si>
  <si>
    <t>宮崎日本大学高等学校</t>
  </si>
  <si>
    <t>宮崎日大</t>
  </si>
  <si>
    <t>森　秀文</t>
    <rPh sb="0" eb="1">
      <t>モリ</t>
    </rPh>
    <rPh sb="2" eb="4">
      <t>ヒデフミ</t>
    </rPh>
    <phoneticPr fontId="1"/>
  </si>
  <si>
    <t>宮崎第一高等学校</t>
  </si>
  <si>
    <t>宮崎第一</t>
  </si>
  <si>
    <t>岩村　栄治</t>
  </si>
  <si>
    <t>宮崎学園高等学校</t>
  </si>
  <si>
    <t>宮崎学園</t>
  </si>
  <si>
    <t>藤井　宏一</t>
  </si>
  <si>
    <t>明倫館学院</t>
  </si>
  <si>
    <t>明倫館</t>
  </si>
  <si>
    <t>日章学園九州国際高等学校</t>
  </si>
  <si>
    <t>日章学園 九州国際</t>
  </si>
  <si>
    <t>小林西高等学校</t>
  </si>
  <si>
    <t>小林西</t>
  </si>
  <si>
    <t>日南学園高等学校</t>
  </si>
  <si>
    <t>日南学園</t>
  </si>
  <si>
    <t>中村　友香</t>
    <rPh sb="0" eb="2">
      <t>ナカムラ</t>
    </rPh>
    <rPh sb="3" eb="5">
      <t>ユカ</t>
    </rPh>
    <phoneticPr fontId="1"/>
  </si>
  <si>
    <t>水元　愛香里</t>
    <rPh sb="0" eb="2">
      <t>ミズモト</t>
    </rPh>
    <rPh sb="3" eb="4">
      <t>アイ</t>
    </rPh>
    <rPh sb="4" eb="5">
      <t>カオル</t>
    </rPh>
    <rPh sb="5" eb="6">
      <t>サト</t>
    </rPh>
    <phoneticPr fontId="4"/>
  </si>
  <si>
    <t>延岡学園高等学校</t>
  </si>
  <si>
    <t>延岡学園</t>
  </si>
  <si>
    <t>山口　晃</t>
    <rPh sb="0" eb="2">
      <t>ヤマグチ</t>
    </rPh>
    <rPh sb="3" eb="4">
      <t>アキラ</t>
    </rPh>
    <phoneticPr fontId="1"/>
  </si>
  <si>
    <t>聖心ウルスラ学園高等学校</t>
  </si>
  <si>
    <t>聖心ウルスラ</t>
  </si>
  <si>
    <t>大久保須美子</t>
    <rPh sb="0" eb="3">
      <t>オオクボ</t>
    </rPh>
    <rPh sb="3" eb="4">
      <t>ス</t>
    </rPh>
    <rPh sb="4" eb="5">
      <t>ミ</t>
    </rPh>
    <rPh sb="5" eb="6">
      <t>コ</t>
    </rPh>
    <phoneticPr fontId="1"/>
  </si>
  <si>
    <t>都城聖ドミニコ学園高等学校</t>
  </si>
  <si>
    <t>都城聖ドミニコ</t>
  </si>
  <si>
    <t>都城高等学校</t>
  </si>
  <si>
    <t>都城</t>
  </si>
  <si>
    <t>クラーク記念国際高等学校　宮崎キャンパス</t>
    <rPh sb="4" eb="6">
      <t>キネン</t>
    </rPh>
    <rPh sb="6" eb="8">
      <t>コクサイ</t>
    </rPh>
    <rPh sb="8" eb="10">
      <t>コウトウ</t>
    </rPh>
    <rPh sb="10" eb="12">
      <t>ガッコウ</t>
    </rPh>
    <rPh sb="13" eb="15">
      <t>ミヤザキ</t>
    </rPh>
    <phoneticPr fontId="2"/>
  </si>
  <si>
    <t>支援学校</t>
    <rPh sb="0" eb="2">
      <t>シエン</t>
    </rPh>
    <rPh sb="2" eb="4">
      <t>ガッコウ</t>
    </rPh>
    <phoneticPr fontId="4"/>
  </si>
  <si>
    <t>宮崎県立みやざき中央支援学校</t>
  </si>
  <si>
    <t>みやざき中央支援</t>
    <rPh sb="4" eb="6">
      <t>チュウオウ</t>
    </rPh>
    <rPh sb="6" eb="8">
      <t>シエン</t>
    </rPh>
    <phoneticPr fontId="7"/>
  </si>
  <si>
    <t>宮崎県立赤江まつばら支援学校</t>
  </si>
  <si>
    <t>赤江まつばら支援</t>
  </si>
  <si>
    <t>92miyacyuo</t>
  </si>
  <si>
    <t>宮崎県立みなみのかぜ支援学校</t>
  </si>
  <si>
    <t>みなみのかぜ支援</t>
  </si>
  <si>
    <t>宮崎県立清武せいりゅう支援学校</t>
  </si>
  <si>
    <t>清武せいりゅう支援</t>
  </si>
  <si>
    <t>宮崎県立日南くろしお支援学校</t>
  </si>
  <si>
    <t>日南くろしお支援</t>
  </si>
  <si>
    <t>宮崎県立日向ひまわり支援学校</t>
  </si>
  <si>
    <t>日向ひまわり支援</t>
  </si>
  <si>
    <t>宮崎県立都城きりしま支援学校</t>
  </si>
  <si>
    <t>都城きりしま支援 小林</t>
  </si>
  <si>
    <t>宮崎県立都城きりしま支援学校 小林校</t>
  </si>
  <si>
    <t>都城きりしま支援</t>
  </si>
  <si>
    <t>宮崎県立児湯るぴなす支援学校</t>
  </si>
  <si>
    <t>延岡しろやま支援</t>
  </si>
  <si>
    <t>宮崎県立延岡しろやま支援学校 高千穂校</t>
    <rPh sb="15" eb="18">
      <t>タカチホ</t>
    </rPh>
    <rPh sb="18" eb="19">
      <t>コウ</t>
    </rPh>
    <phoneticPr fontId="4"/>
  </si>
  <si>
    <t>延岡しろやま支援 高千穂</t>
  </si>
  <si>
    <t>宮崎県立明星視覚支援学校</t>
  </si>
  <si>
    <t>都城さくら聴覚支援</t>
  </si>
  <si>
    <t>宮崎県立都城さくら聴覚支援学校</t>
  </si>
  <si>
    <t>Ⅰ　学校の情報入力</t>
    <rPh sb="2" eb="4">
      <t>ガッコウ</t>
    </rPh>
    <rPh sb="5" eb="7">
      <t>ジョウホウ</t>
    </rPh>
    <rPh sb="7" eb="9">
      <t>ニュウリョク</t>
    </rPh>
    <phoneticPr fontId="4"/>
  </si>
  <si>
    <t>申込ファイル名</t>
    <rPh sb="0" eb="2">
      <t>モウシコミ</t>
    </rPh>
    <rPh sb="6" eb="7">
      <t>メイ</t>
    </rPh>
    <phoneticPr fontId="4"/>
  </si>
  <si>
    <t>参加申し込みする</t>
    <rPh sb="0" eb="2">
      <t>サンカ</t>
    </rPh>
    <rPh sb="2" eb="3">
      <t>モウ</t>
    </rPh>
    <rPh sb="4" eb="5">
      <t>コ</t>
    </rPh>
    <phoneticPr fontId="4"/>
  </si>
  <si>
    <t>参加申し込みしない</t>
    <rPh sb="0" eb="2">
      <t>サンカ</t>
    </rPh>
    <rPh sb="2" eb="3">
      <t>モウ</t>
    </rPh>
    <rPh sb="4" eb="5">
      <t>コ</t>
    </rPh>
    <phoneticPr fontId="4"/>
  </si>
  <si>
    <t>③　ご自身の学校情報など（ア）～（オ）について、以下に入力してください。</t>
  </si>
  <si>
    <t>※③（ア）だけ入力してください。</t>
  </si>
  <si>
    <t>↓学校名確認セル</t>
    <rPh sb="1" eb="3">
      <t>ガッコウ</t>
    </rPh>
    <rPh sb="3" eb="4">
      <t>メイ</t>
    </rPh>
    <rPh sb="4" eb="6">
      <t>カクニン</t>
    </rPh>
    <phoneticPr fontId="4"/>
  </si>
  <si>
    <t>保存ファイル名</t>
    <rPh sb="0" eb="2">
      <t>ホゾン</t>
    </rPh>
    <rPh sb="6" eb="7">
      <t>メイ</t>
    </rPh>
    <phoneticPr fontId="4"/>
  </si>
  <si>
    <t>学校名選択</t>
    <rPh sb="0" eb="3">
      <t>ガッコウメイ</t>
    </rPh>
    <rPh sb="3" eb="5">
      <t>センタク</t>
    </rPh>
    <phoneticPr fontId="4"/>
  </si>
  <si>
    <t>生徒参加申込</t>
    <rPh sb="0" eb="2">
      <t>セイト</t>
    </rPh>
    <rPh sb="2" eb="4">
      <t>サンカ</t>
    </rPh>
    <rPh sb="4" eb="6">
      <t>モウシコミ</t>
    </rPh>
    <phoneticPr fontId="4"/>
  </si>
  <si>
    <t>（ア)　記載責任者</t>
    <rPh sb="4" eb="6">
      <t>キサイ</t>
    </rPh>
    <rPh sb="6" eb="9">
      <t>セキニンシャ</t>
    </rPh>
    <phoneticPr fontId="7"/>
  </si>
  <si>
    <t>※　姓と名の間は1字空けてください。
※　部顧問などの職員に限ります。</t>
    <rPh sb="2" eb="3">
      <t>セイ</t>
    </rPh>
    <rPh sb="4" eb="5">
      <t>ナ</t>
    </rPh>
    <rPh sb="6" eb="7">
      <t>アイダ</t>
    </rPh>
    <rPh sb="9" eb="10">
      <t>ジ</t>
    </rPh>
    <rPh sb="10" eb="11">
      <t>ア</t>
    </rPh>
    <rPh sb="21" eb="22">
      <t>ブ</t>
    </rPh>
    <rPh sb="22" eb="24">
      <t>コモン</t>
    </rPh>
    <rPh sb="27" eb="29">
      <t>ショクイン</t>
    </rPh>
    <rPh sb="30" eb="31">
      <t>カギ</t>
    </rPh>
    <phoneticPr fontId="4"/>
  </si>
  <si>
    <t>（イ)　部長生徒名</t>
    <rPh sb="4" eb="6">
      <t>ブチョウ</t>
    </rPh>
    <rPh sb="6" eb="8">
      <t>セイト</t>
    </rPh>
    <rPh sb="8" eb="9">
      <t>メイ</t>
    </rPh>
    <phoneticPr fontId="7"/>
  </si>
  <si>
    <t>（ウ）学年</t>
    <rPh sb="3" eb="5">
      <t>ガクネン</t>
    </rPh>
    <phoneticPr fontId="4"/>
  </si>
  <si>
    <r>
      <t>※　本大会（コンテスト）時の部長について記入してください。
　　 部長は、</t>
    </r>
    <r>
      <rPr>
        <sz val="9"/>
        <color rgb="FFFF0000"/>
        <rFont val="UD デジタル 教科書体 NK-R"/>
        <family val="1"/>
        <charset val="128"/>
      </rPr>
      <t>申込書（最終画面で印刷）</t>
    </r>
    <r>
      <rPr>
        <sz val="9"/>
        <rFont val="UD デジタル 教科書体 NK-R"/>
        <family val="1"/>
        <charset val="128"/>
      </rPr>
      <t>で</t>
    </r>
    <r>
      <rPr>
        <sz val="9"/>
        <color rgb="FFFF0000"/>
        <rFont val="UD デジタル 教科書体 NK-R"/>
        <family val="1"/>
        <charset val="128"/>
      </rPr>
      <t>署名（直筆）する生徒責任者</t>
    </r>
    <r>
      <rPr>
        <sz val="9"/>
        <rFont val="UD デジタル 教科書体 NK-R"/>
        <family val="1"/>
        <charset val="128"/>
      </rPr>
      <t>を兼ねます。</t>
    </r>
    <rPh sb="2" eb="5">
      <t>ホンタイカイ</t>
    </rPh>
    <rPh sb="12" eb="13">
      <t>ジ</t>
    </rPh>
    <rPh sb="14" eb="16">
      <t>ブチョウ</t>
    </rPh>
    <rPh sb="20" eb="22">
      <t>キニュウ</t>
    </rPh>
    <rPh sb="33" eb="35">
      <t>ブチョウ</t>
    </rPh>
    <rPh sb="37" eb="40">
      <t>モウシコミショ</t>
    </rPh>
    <rPh sb="41" eb="43">
      <t>サイシュウ</t>
    </rPh>
    <rPh sb="43" eb="45">
      <t>ガメン</t>
    </rPh>
    <rPh sb="46" eb="48">
      <t>インサツ</t>
    </rPh>
    <rPh sb="50" eb="52">
      <t>ショメイ</t>
    </rPh>
    <rPh sb="53" eb="55">
      <t>ジキヒツ</t>
    </rPh>
    <rPh sb="58" eb="60">
      <t>セイト</t>
    </rPh>
    <rPh sb="60" eb="63">
      <t>セキニンシャ</t>
    </rPh>
    <rPh sb="64" eb="65">
      <t>カ</t>
    </rPh>
    <phoneticPr fontId="4"/>
  </si>
  <si>
    <t>(エ)　学 校 長 名</t>
    <rPh sb="4" eb="5">
      <t>ガク</t>
    </rPh>
    <rPh sb="6" eb="7">
      <t>コウ</t>
    </rPh>
    <rPh sb="8" eb="9">
      <t>ナガ</t>
    </rPh>
    <rPh sb="10" eb="11">
      <t>メイ</t>
    </rPh>
    <phoneticPr fontId="4"/>
  </si>
  <si>
    <t>（オ）申 込 期 日</t>
    <rPh sb="2" eb="4">
      <t>モウシコミ</t>
    </rPh>
    <rPh sb="5" eb="6">
      <t>コ</t>
    </rPh>
    <rPh sb="7" eb="8">
      <t>キ</t>
    </rPh>
    <rPh sb="9" eb="10">
      <t>ヒ</t>
    </rPh>
    <phoneticPr fontId="4"/>
  </si>
  <si>
    <r>
      <t>※　本日の日付以外を入力したい場合は、その日付を入力してください。
　　 ただし、書面提出期限</t>
    </r>
    <r>
      <rPr>
        <sz val="9"/>
        <color rgb="FFFF0000"/>
        <rFont val="UD デジタル 教科書体 NK-R"/>
        <family val="1"/>
        <charset val="128"/>
      </rPr>
      <t>以降を記載した場合は、申込は無効</t>
    </r>
    <r>
      <rPr>
        <sz val="9"/>
        <color theme="1"/>
        <rFont val="UD デジタル 教科書体 NK-R"/>
        <family val="1"/>
        <charset val="128"/>
      </rPr>
      <t>となります。</t>
    </r>
    <rPh sb="41" eb="47">
      <t>ショメンテイシュツキゲン</t>
    </rPh>
    <phoneticPr fontId="4"/>
  </si>
  <si>
    <t>Ⅱ　運営担当校の確認</t>
    <rPh sb="2" eb="4">
      <t>ウンエイ</t>
    </rPh>
    <rPh sb="4" eb="7">
      <t>タントウコウ</t>
    </rPh>
    <rPh sb="8" eb="10">
      <t>カクニン</t>
    </rPh>
    <phoneticPr fontId="4"/>
  </si>
  <si>
    <t>担当校確認</t>
    <rPh sb="0" eb="3">
      <t>タントウコウ</t>
    </rPh>
    <rPh sb="3" eb="5">
      <t>カクニン</t>
    </rPh>
    <phoneticPr fontId="4"/>
  </si>
  <si>
    <t xml:space="preserve">         </t>
    <phoneticPr fontId="4"/>
  </si>
  <si>
    <t>　　　　　</t>
    <phoneticPr fontId="4"/>
  </si>
  <si>
    <t>　　　　</t>
    <phoneticPr fontId="4"/>
  </si>
  <si>
    <t>↓担当校の確認</t>
    <rPh sb="1" eb="3">
      <t>タントウ</t>
    </rPh>
    <rPh sb="3" eb="4">
      <t>コウ</t>
    </rPh>
    <rPh sb="5" eb="7">
      <t>カクニン</t>
    </rPh>
    <phoneticPr fontId="4"/>
  </si>
  <si>
    <t>は</t>
    <phoneticPr fontId="4"/>
  </si>
  <si>
    <t>「担当校の確認」で表示された上のボタンのどちらかをクリックして、次に進んでください。</t>
    <rPh sb="1" eb="4">
      <t>タントウコウ</t>
    </rPh>
    <rPh sb="5" eb="7">
      <t>カクニン</t>
    </rPh>
    <rPh sb="9" eb="11">
      <t>ヒョウジ</t>
    </rPh>
    <rPh sb="14" eb="15">
      <t>ウエ</t>
    </rPh>
    <rPh sb="32" eb="33">
      <t>ツギ</t>
    </rPh>
    <rPh sb="34" eb="35">
      <t>スス</t>
    </rPh>
    <phoneticPr fontId="4"/>
  </si>
  <si>
    <t>Ⅲ　【担当校】部顧問の情報入力Ⅰ</t>
    <rPh sb="3" eb="6">
      <t>タントウコウ</t>
    </rPh>
    <rPh sb="7" eb="8">
      <t>ブ</t>
    </rPh>
    <rPh sb="8" eb="10">
      <t>コモン</t>
    </rPh>
    <rPh sb="11" eb="13">
      <t>ジョウホウ</t>
    </rPh>
    <rPh sb="13" eb="15">
      <t>ニュウリョク</t>
    </rPh>
    <phoneticPr fontId="4"/>
  </si>
  <si>
    <t>部顧問情報入力１
（運営委員・
　引率者氏名）</t>
    <rPh sb="0" eb="1">
      <t>ブ</t>
    </rPh>
    <rPh sb="1" eb="3">
      <t>コモン</t>
    </rPh>
    <rPh sb="3" eb="5">
      <t>ジョウホウ</t>
    </rPh>
    <rPh sb="5" eb="7">
      <t>ニュウリョク</t>
    </rPh>
    <rPh sb="10" eb="14">
      <t>ウンエイイイン</t>
    </rPh>
    <rPh sb="17" eb="20">
      <t>インソツシャ</t>
    </rPh>
    <rPh sb="20" eb="22">
      <t>シメイ</t>
    </rPh>
    <phoneticPr fontId="4"/>
  </si>
  <si>
    <r>
      <t>⑤　上記大会の運営委員（生徒引率者を含む）となる</t>
    </r>
    <r>
      <rPr>
        <b/>
        <sz val="12"/>
        <color rgb="FFFF0000"/>
        <rFont val="UD デジタル 教科書体 NK-R"/>
        <family val="1"/>
        <charset val="128"/>
      </rPr>
      <t>放送部顧問全員</t>
    </r>
    <r>
      <rPr>
        <sz val="12"/>
        <rFont val="UD デジタル 教科書体 NK-R"/>
        <family val="1"/>
        <charset val="128"/>
      </rPr>
      <t>の情報を確認してください。</t>
    </r>
    <rPh sb="7" eb="9">
      <t>ウンエイ</t>
    </rPh>
    <rPh sb="9" eb="11">
      <t>イイン</t>
    </rPh>
    <rPh sb="12" eb="14">
      <t>セイト</t>
    </rPh>
    <rPh sb="14" eb="17">
      <t>インソツシャ</t>
    </rPh>
    <rPh sb="18" eb="19">
      <t>フク</t>
    </rPh>
    <rPh sb="24" eb="27">
      <t>ホウソウブ</t>
    </rPh>
    <rPh sb="27" eb="29">
      <t>コモン</t>
    </rPh>
    <rPh sb="29" eb="31">
      <t>ゼンイン</t>
    </rPh>
    <rPh sb="32" eb="34">
      <t>ジョウホウ</t>
    </rPh>
    <rPh sb="35" eb="37">
      <t>カクニン</t>
    </rPh>
    <phoneticPr fontId="4"/>
  </si>
  <si>
    <r>
      <t>　　前回大会の情報をもとにしています。</t>
    </r>
    <r>
      <rPr>
        <b/>
        <sz val="12"/>
        <color rgb="FFFF0000"/>
        <rFont val="UD デジタル 教科書体 NK-R"/>
        <family val="1"/>
        <charset val="128"/>
      </rPr>
      <t>変更がある場合は、上書き</t>
    </r>
    <r>
      <rPr>
        <sz val="12"/>
        <rFont val="UD デジタル 教科書体 NK-R"/>
        <family val="1"/>
        <charset val="128"/>
      </rPr>
      <t>してください。</t>
    </r>
    <phoneticPr fontId="4"/>
  </si>
  <si>
    <t>　　　大会の運営業務の可否日については、次ページ以降で入力します。</t>
    <rPh sb="3" eb="5">
      <t>タイカイ</t>
    </rPh>
    <rPh sb="6" eb="8">
      <t>ウンエイ</t>
    </rPh>
    <rPh sb="8" eb="10">
      <t>ギョウム</t>
    </rPh>
    <rPh sb="11" eb="13">
      <t>カヒ</t>
    </rPh>
    <rPh sb="13" eb="14">
      <t>ビ</t>
    </rPh>
    <rPh sb="20" eb="21">
      <t>ジ</t>
    </rPh>
    <rPh sb="24" eb="26">
      <t>イコウ</t>
    </rPh>
    <rPh sb="27" eb="29">
      <t>ニュウリョク</t>
    </rPh>
    <phoneticPr fontId="4"/>
  </si>
  <si>
    <t>（カ）</t>
    <phoneticPr fontId="7"/>
  </si>
  <si>
    <t>記載責任者・顧問（１人目）</t>
    <rPh sb="6" eb="8">
      <t>コモン</t>
    </rPh>
    <phoneticPr fontId="4"/>
  </si>
  <si>
    <t>（キ）</t>
    <phoneticPr fontId="7"/>
  </si>
  <si>
    <t>顧問（２人目）</t>
    <rPh sb="0" eb="2">
      <t>コモン</t>
    </rPh>
    <rPh sb="3" eb="6">
      <t>フタリメ</t>
    </rPh>
    <phoneticPr fontId="4"/>
  </si>
  <si>
    <t>（ク）</t>
    <phoneticPr fontId="7"/>
  </si>
  <si>
    <t>顧問（３人目）</t>
    <rPh sb="0" eb="2">
      <t>コモン</t>
    </rPh>
    <rPh sb="4" eb="5">
      <t>ニン</t>
    </rPh>
    <rPh sb="5" eb="6">
      <t>メ</t>
    </rPh>
    <phoneticPr fontId="4"/>
  </si>
  <si>
    <t>部顧問情報入力１
（運営委員・
引率者氏名）</t>
    <rPh sb="0" eb="1">
      <t>ブ</t>
    </rPh>
    <rPh sb="1" eb="3">
      <t>コモン</t>
    </rPh>
    <rPh sb="3" eb="5">
      <t>ジョウホウ</t>
    </rPh>
    <rPh sb="5" eb="7">
      <t>ニュウリョク</t>
    </rPh>
    <rPh sb="10" eb="14">
      <t>ウンエイイイン</t>
    </rPh>
    <rPh sb="16" eb="19">
      <t>インソツシャ</t>
    </rPh>
    <rPh sb="19" eb="21">
      <t>シメイ</t>
    </rPh>
    <phoneticPr fontId="4"/>
  </si>
  <si>
    <t>④【担当校】運営委員の情報入力</t>
    <rPh sb="2" eb="5">
      <t>タントウコウ</t>
    </rPh>
    <rPh sb="6" eb="8">
      <t>ウンエイ</t>
    </rPh>
    <rPh sb="8" eb="10">
      <t>イイン</t>
    </rPh>
    <rPh sb="11" eb="13">
      <t>ジョウホウ</t>
    </rPh>
    <rPh sb="13" eb="15">
      <t>ニュウリョク</t>
    </rPh>
    <phoneticPr fontId="4"/>
  </si>
  <si>
    <t>入力必須(クリック後選択)</t>
    <rPh sb="9" eb="10">
      <t>ゴ</t>
    </rPh>
    <rPh sb="10" eb="12">
      <t>センタク</t>
    </rPh>
    <phoneticPr fontId="4"/>
  </si>
  <si>
    <t>10日準備</t>
    <rPh sb="3" eb="5">
      <t>ジュンビ</t>
    </rPh>
    <phoneticPr fontId="4"/>
  </si>
  <si>
    <t>〇参加</t>
    <rPh sb="1" eb="3">
      <t>サンカ</t>
    </rPh>
    <phoneticPr fontId="3"/>
  </si>
  <si>
    <t>×参加しない</t>
    <rPh sb="1" eb="3">
      <t>サンカ</t>
    </rPh>
    <phoneticPr fontId="3"/>
  </si>
  <si>
    <t>11日</t>
    <rPh sb="2" eb="3">
      <t>ニチ</t>
    </rPh>
    <phoneticPr fontId="4"/>
  </si>
  <si>
    <t>入力必須(クリック後選択)</t>
    <phoneticPr fontId="4"/>
  </si>
  <si>
    <t>①引率で参加予定</t>
    <rPh sb="1" eb="3">
      <t>インソツ</t>
    </rPh>
    <rPh sb="4" eb="6">
      <t>サンカ</t>
    </rPh>
    <rPh sb="6" eb="8">
      <t>ヨテイ</t>
    </rPh>
    <phoneticPr fontId="3"/>
  </si>
  <si>
    <t>専門部より派遣依頼文書が必要</t>
    <rPh sb="0" eb="3">
      <t>センモンブ</t>
    </rPh>
    <rPh sb="5" eb="7">
      <t>ハケン</t>
    </rPh>
    <rPh sb="7" eb="9">
      <t>イライ</t>
    </rPh>
    <rPh sb="9" eb="11">
      <t>ブンショ</t>
    </rPh>
    <rPh sb="12" eb="14">
      <t>ヒツヨウ</t>
    </rPh>
    <phoneticPr fontId="3"/>
  </si>
  <si>
    <r>
      <t>⑥　上記大会の運営委員（生徒引率者を含む）となる</t>
    </r>
    <r>
      <rPr>
        <b/>
        <sz val="12"/>
        <color rgb="FFFF0000"/>
        <rFont val="UD デジタル 教科書体 NK-R"/>
        <family val="1"/>
        <charset val="128"/>
      </rPr>
      <t>放送部顧問全員</t>
    </r>
    <r>
      <rPr>
        <sz val="12"/>
        <rFont val="UD デジタル 教科書体 NK-R"/>
        <family val="1"/>
        <charset val="128"/>
      </rPr>
      <t>の情報を以下に入力してください。</t>
    </r>
    <rPh sb="7" eb="9">
      <t>ウンエイ</t>
    </rPh>
    <rPh sb="9" eb="11">
      <t>イイン</t>
    </rPh>
    <rPh sb="12" eb="14">
      <t>セイト</t>
    </rPh>
    <rPh sb="14" eb="17">
      <t>インソツシャ</t>
    </rPh>
    <rPh sb="18" eb="19">
      <t>フク</t>
    </rPh>
    <rPh sb="24" eb="27">
      <t>ホウソウブ</t>
    </rPh>
    <rPh sb="27" eb="29">
      <t>コモン</t>
    </rPh>
    <rPh sb="29" eb="31">
      <t>ゼンイン</t>
    </rPh>
    <rPh sb="32" eb="34">
      <t>ジョウホウ</t>
    </rPh>
    <rPh sb="35" eb="37">
      <t>イカ</t>
    </rPh>
    <rPh sb="38" eb="40">
      <t>ニュウリョク</t>
    </rPh>
    <phoneticPr fontId="4"/>
  </si>
  <si>
    <t>②引率はないが参加予定</t>
    <rPh sb="1" eb="3">
      <t>インソツ</t>
    </rPh>
    <rPh sb="7" eb="9">
      <t>サンカ</t>
    </rPh>
    <rPh sb="9" eb="11">
      <t>ヨテイ</t>
    </rPh>
    <phoneticPr fontId="3"/>
  </si>
  <si>
    <t>×参加できないので不要</t>
    <rPh sb="1" eb="3">
      <t>サンカ</t>
    </rPh>
    <rPh sb="9" eb="11">
      <t>フヨウ</t>
    </rPh>
    <phoneticPr fontId="4"/>
  </si>
  <si>
    <t>×参加できない（理由を備考欄に）</t>
    <rPh sb="1" eb="3">
      <t>サンカ</t>
    </rPh>
    <rPh sb="8" eb="10">
      <t>リユウ</t>
    </rPh>
    <rPh sb="11" eb="14">
      <t>ビコウラン</t>
    </rPh>
    <phoneticPr fontId="3"/>
  </si>
  <si>
    <t>生徒引率のため文書不要</t>
    <rPh sb="0" eb="2">
      <t>セイト</t>
    </rPh>
    <rPh sb="2" eb="4">
      <t>インソツ</t>
    </rPh>
    <rPh sb="7" eb="9">
      <t>ブンショ</t>
    </rPh>
    <rPh sb="9" eb="11">
      <t>フヨウ</t>
    </rPh>
    <phoneticPr fontId="3"/>
  </si>
  <si>
    <t>記載責任者・顧問１人目</t>
    <rPh sb="6" eb="8">
      <t>コモン</t>
    </rPh>
    <phoneticPr fontId="4"/>
  </si>
  <si>
    <t>放送専門部からの
「派遣依頼文書」の要不要</t>
    <rPh sb="0" eb="2">
      <t>ホウソウ</t>
    </rPh>
    <rPh sb="2" eb="4">
      <t>センモン</t>
    </rPh>
    <rPh sb="4" eb="5">
      <t>ブ</t>
    </rPh>
    <rPh sb="10" eb="12">
      <t>ハケン</t>
    </rPh>
    <rPh sb="12" eb="14">
      <t>イライ</t>
    </rPh>
    <rPh sb="14" eb="16">
      <t>ブンショ</t>
    </rPh>
    <rPh sb="18" eb="21">
      <t>ヨウフヨウ</t>
    </rPh>
    <phoneticPr fontId="4"/>
  </si>
  <si>
    <t>顧問２人目</t>
    <rPh sb="0" eb="2">
      <t>コモン</t>
    </rPh>
    <phoneticPr fontId="4"/>
  </si>
  <si>
    <t>顧問３人目</t>
    <rPh sb="0" eb="2">
      <t>コモン</t>
    </rPh>
    <phoneticPr fontId="4"/>
  </si>
  <si>
    <t>※現時点で未定（その理由や確定できる時期を備考欄に）</t>
    <rPh sb="1" eb="4">
      <t>ゲンジテン</t>
    </rPh>
    <rPh sb="5" eb="7">
      <t>ミテイ</t>
    </rPh>
    <rPh sb="10" eb="12">
      <t>リユウ</t>
    </rPh>
    <rPh sb="13" eb="15">
      <t>カクテイ</t>
    </rPh>
    <rPh sb="18" eb="20">
      <t>ジキ</t>
    </rPh>
    <rPh sb="21" eb="24">
      <t>ビコウラン</t>
    </rPh>
    <phoneticPr fontId="4"/>
  </si>
  <si>
    <t>「参加」の可否</t>
    <rPh sb="1" eb="3">
      <t>サンカ</t>
    </rPh>
    <rPh sb="5" eb="7">
      <t>カヒ</t>
    </rPh>
    <phoneticPr fontId="4"/>
  </si>
  <si>
    <t>12日</t>
    <rPh sb="2" eb="3">
      <t>ニチ</t>
    </rPh>
    <phoneticPr fontId="4"/>
  </si>
  <si>
    <t>◆専門部より大会３日間の派遣依頼文書を発行します。</t>
    <phoneticPr fontId="4"/>
  </si>
  <si>
    <t>入力必須(クリック後選択)</t>
  </si>
  <si>
    <t>備考欄
特記事項</t>
    <rPh sb="0" eb="3">
      <t>ビコウラン</t>
    </rPh>
    <rPh sb="4" eb="6">
      <t>トッキ</t>
    </rPh>
    <rPh sb="6" eb="8">
      <t>ジコウ</t>
    </rPh>
    <phoneticPr fontId="7"/>
  </si>
  <si>
    <t>×弁当不要</t>
    <phoneticPr fontId="4"/>
  </si>
  <si>
    <t>携帯電話番号</t>
    <rPh sb="0" eb="2">
      <t>ケイタイ</t>
    </rPh>
    <rPh sb="2" eb="4">
      <t>デンワ</t>
    </rPh>
    <rPh sb="4" eb="6">
      <t>バンゴウ</t>
    </rPh>
    <phoneticPr fontId="7"/>
  </si>
  <si>
    <t>※緊急時の連絡のみに使用します。</t>
  </si>
  <si>
    <t>⑤【担当校】申込生徒の情報入力</t>
    <rPh sb="2" eb="5">
      <t>タントウコウ</t>
    </rPh>
    <rPh sb="6" eb="8">
      <t>モウシコミ</t>
    </rPh>
    <rPh sb="8" eb="10">
      <t>セイト</t>
    </rPh>
    <rPh sb="11" eb="13">
      <t>ジョウホウ</t>
    </rPh>
    <rPh sb="13" eb="15">
      <t>ニュウリョク</t>
    </rPh>
    <phoneticPr fontId="4"/>
  </si>
  <si>
    <t>部門</t>
  </si>
  <si>
    <r>
      <t>●ふりがな
　</t>
    </r>
    <r>
      <rPr>
        <sz val="8"/>
        <color rgb="FFFF0000"/>
        <rFont val="UD デジタル 教科書体 NK-R"/>
        <family val="1"/>
        <charset val="128"/>
      </rPr>
      <t>(姓と名間は1字空白）</t>
    </r>
    <phoneticPr fontId="7"/>
  </si>
  <si>
    <t>学年</t>
  </si>
  <si>
    <t>リストから部門を選ぶ</t>
    <rPh sb="5" eb="7">
      <t>ブモン</t>
    </rPh>
    <rPh sb="8" eb="9">
      <t>エラ</t>
    </rPh>
    <phoneticPr fontId="7"/>
  </si>
  <si>
    <t>⑥【担当校】申込書（提出版）</t>
    <rPh sb="2" eb="5">
      <t>タントウコウ</t>
    </rPh>
    <rPh sb="6" eb="8">
      <t>モウシコミ</t>
    </rPh>
    <rPh sb="8" eb="9">
      <t>ショ</t>
    </rPh>
    <rPh sb="10" eb="12">
      <t>テイシュツ</t>
    </rPh>
    <rPh sb="12" eb="13">
      <t>バン</t>
    </rPh>
    <phoneticPr fontId="4"/>
  </si>
  <si>
    <t>提出書類</t>
    <rPh sb="0" eb="2">
      <t>テイシュツ</t>
    </rPh>
    <rPh sb="2" eb="4">
      <t>ショルイ</t>
    </rPh>
    <phoneticPr fontId="4"/>
  </si>
  <si>
    <t>学校名</t>
    <rPh sb="0" eb="3">
      <t>ガッコウメイ</t>
    </rPh>
    <phoneticPr fontId="7"/>
  </si>
  <si>
    <t>郵送する際に、必ず同封してください。</t>
    <rPh sb="0" eb="2">
      <t>ユウソウ</t>
    </rPh>
    <rPh sb="4" eb="5">
      <t>サイ</t>
    </rPh>
    <rPh sb="7" eb="8">
      <t>カナラ</t>
    </rPh>
    <rPh sb="9" eb="11">
      <t>ドウフウ</t>
    </rPh>
    <phoneticPr fontId="4"/>
  </si>
  <si>
    <t>記載責任者
・顧問１人目</t>
    <rPh sb="7" eb="9">
      <t>コモン</t>
    </rPh>
    <phoneticPr fontId="4"/>
  </si>
  <si>
    <t>放送専門部からの
派遣依頼文書について</t>
    <rPh sb="0" eb="2">
      <t>ホウソウ</t>
    </rPh>
    <rPh sb="2" eb="4">
      <t>センモン</t>
    </rPh>
    <rPh sb="4" eb="5">
      <t>ブ</t>
    </rPh>
    <rPh sb="9" eb="11">
      <t>ハケン</t>
    </rPh>
    <rPh sb="11" eb="13">
      <t>イライ</t>
    </rPh>
    <rPh sb="13" eb="15">
      <t>ブンショ</t>
    </rPh>
    <phoneticPr fontId="4"/>
  </si>
  <si>
    <t>部門別の申込数</t>
    <rPh sb="0" eb="3">
      <t>ブモンベツ</t>
    </rPh>
    <rPh sb="4" eb="7">
      <t>モウシコミスウ</t>
    </rPh>
    <phoneticPr fontId="4"/>
  </si>
  <si>
    <t>顧問の先生と一緒に別紙の申込書の内容を確認しました。</t>
    <rPh sb="0" eb="2">
      <t>コモン</t>
    </rPh>
    <rPh sb="3" eb="5">
      <t>センセイ</t>
    </rPh>
    <rPh sb="6" eb="8">
      <t>イッショ</t>
    </rPh>
    <rPh sb="9" eb="11">
      <t>ベッシ</t>
    </rPh>
    <rPh sb="12" eb="15">
      <t>モウシコミショ</t>
    </rPh>
    <rPh sb="16" eb="18">
      <t>ナイヨウ</t>
    </rPh>
    <rPh sb="19" eb="21">
      <t>カクニン</t>
    </rPh>
    <phoneticPr fontId="4"/>
  </si>
  <si>
    <t>生徒部長名</t>
    <rPh sb="0" eb="2">
      <t>セイト</t>
    </rPh>
    <rPh sb="2" eb="5">
      <t>ブチョウメイ</t>
    </rPh>
    <phoneticPr fontId="4"/>
  </si>
  <si>
    <t>直筆署名</t>
    <rPh sb="0" eb="2">
      <t>ジキヒツ</t>
    </rPh>
    <rPh sb="2" eb="4">
      <t>ショメイ</t>
    </rPh>
    <phoneticPr fontId="4"/>
  </si>
  <si>
    <t>申込ファイル名の設定と送信</t>
    <rPh sb="0" eb="1">
      <t>モウ</t>
    </rPh>
    <rPh sb="1" eb="2">
      <t>コ</t>
    </rPh>
    <rPh sb="6" eb="7">
      <t>メイ</t>
    </rPh>
    <rPh sb="8" eb="10">
      <t>セッテイ</t>
    </rPh>
    <rPh sb="11" eb="13">
      <t>ソウシン</t>
    </rPh>
    <phoneticPr fontId="4"/>
  </si>
  <si>
    <t>↓申込ファイル名</t>
    <rPh sb="1" eb="3">
      <t>モウシコミ</t>
    </rPh>
    <rPh sb="7" eb="8">
      <t>メイ</t>
    </rPh>
    <phoneticPr fontId="4"/>
  </si>
  <si>
    <t>⑧　申込データの入力と送付にあたって、保存名を確認してください。</t>
    <rPh sb="2" eb="4">
      <t>モウシコミ</t>
    </rPh>
    <rPh sb="8" eb="10">
      <t>ニュウリョク</t>
    </rPh>
    <rPh sb="11" eb="13">
      <t>ソウフ</t>
    </rPh>
    <rPh sb="19" eb="21">
      <t>ホゾン</t>
    </rPh>
    <rPh sb="21" eb="22">
      <t>メイ</t>
    </rPh>
    <rPh sb="23" eb="25">
      <t>カクニン</t>
    </rPh>
    <phoneticPr fontId="4"/>
  </si>
  <si>
    <r>
      <t>⑧－１　横の枠内で自身の学校の</t>
    </r>
    <r>
      <rPr>
        <u/>
        <sz val="10"/>
        <color rgb="FFFF0000"/>
        <rFont val="UD デジタル 教科書体 NK-R"/>
        <family val="1"/>
        <charset val="128"/>
      </rPr>
      <t>申込ファイル名を確認</t>
    </r>
    <r>
      <rPr>
        <sz val="10"/>
        <color rgb="FF000000"/>
        <rFont val="UD デジタル 教科書体 NK-R"/>
        <family val="1"/>
        <charset val="128"/>
      </rPr>
      <t>してください。　</t>
    </r>
    <rPh sb="4" eb="5">
      <t>ヨコ</t>
    </rPh>
    <phoneticPr fontId="4"/>
  </si>
  <si>
    <r>
      <t>⑧－２　</t>
    </r>
    <r>
      <rPr>
        <u/>
        <sz val="10"/>
        <color rgb="FFFF0000"/>
        <rFont val="UD デジタル 教科書体 NK-R"/>
        <family val="1"/>
        <charset val="128"/>
      </rPr>
      <t>この時点</t>
    </r>
    <r>
      <rPr>
        <sz val="10"/>
        <color rgb="FF000000"/>
        <rFont val="UD デジタル 教科書体 NK-R"/>
        <family val="1"/>
        <charset val="128"/>
      </rPr>
      <t>で、デスクトップなど所定の場所に</t>
    </r>
    <r>
      <rPr>
        <u/>
        <sz val="10"/>
        <color rgb="FFFF0000"/>
        <rFont val="UD デジタル 教科書体 NK-R"/>
        <family val="1"/>
        <charset val="128"/>
      </rPr>
      <t>申込ファイル名の通りにファイルを保存</t>
    </r>
    <r>
      <rPr>
        <sz val="10"/>
        <color rgb="FF000000"/>
        <rFont val="UD デジタル 教科書体 NK-R"/>
        <family val="1"/>
        <charset val="128"/>
      </rPr>
      <t>してください。　</t>
    </r>
    <rPh sb="6" eb="8">
      <t>ジテン</t>
    </rPh>
    <rPh sb="18" eb="20">
      <t>ショテイ</t>
    </rPh>
    <rPh sb="21" eb="23">
      <t>バショ</t>
    </rPh>
    <rPh sb="24" eb="26">
      <t>モウシコミ</t>
    </rPh>
    <rPh sb="30" eb="31">
      <t>メイ</t>
    </rPh>
    <rPh sb="32" eb="33">
      <t>トオ</t>
    </rPh>
    <phoneticPr fontId="4"/>
  </si>
  <si>
    <r>
      <t>⑧ー３　</t>
    </r>
    <r>
      <rPr>
        <u/>
        <sz val="10"/>
        <color rgb="FFFF0000"/>
        <rFont val="UD デジタル 教科書体 NK-R"/>
        <family val="1"/>
        <charset val="128"/>
      </rPr>
      <t>すべての情報を入力後</t>
    </r>
    <r>
      <rPr>
        <sz val="10"/>
        <color rgb="FF000000"/>
        <rFont val="UD デジタル 教科書体 NK-R"/>
        <family val="1"/>
        <charset val="128"/>
      </rPr>
      <t>、「</t>
    </r>
    <r>
      <rPr>
        <u/>
        <sz val="10"/>
        <color rgb="FFFF0000"/>
        <rFont val="UD デジタル 教科書体 NK-R"/>
        <family val="1"/>
        <charset val="128"/>
      </rPr>
      <t>上書き保存</t>
    </r>
    <r>
      <rPr>
        <sz val="10"/>
        <color rgb="FF000000"/>
        <rFont val="UD デジタル 教科書体 NK-R"/>
        <family val="1"/>
        <charset val="128"/>
      </rPr>
      <t>」してそのファイルを、放送専門部ウェブサイトの記事の最下部の
　　　　エントリー用メールフォームの「参照（ファイルを選択）」より</t>
    </r>
    <r>
      <rPr>
        <u/>
        <sz val="10"/>
        <color rgb="FFFF0000"/>
        <rFont val="UD デジタル 教科書体 NK-R"/>
        <family val="1"/>
        <charset val="128"/>
      </rPr>
      <t>送信</t>
    </r>
    <r>
      <rPr>
        <sz val="10"/>
        <color rgb="FF000000"/>
        <rFont val="UD デジタル 教科書体 NK-R"/>
        <family val="1"/>
        <charset val="128"/>
      </rPr>
      <t>してください。</t>
    </r>
    <rPh sb="8" eb="10">
      <t>ジョウホウ</t>
    </rPh>
    <rPh sb="11" eb="13">
      <t>ニュウリョク</t>
    </rPh>
    <rPh sb="13" eb="14">
      <t>ゴ</t>
    </rPh>
    <rPh sb="16" eb="18">
      <t>ウワガ</t>
    </rPh>
    <rPh sb="19" eb="21">
      <t>ホゾン</t>
    </rPh>
    <phoneticPr fontId="4"/>
  </si>
  <si>
    <t>申込書</t>
    <rPh sb="0" eb="2">
      <t>モウシコミ</t>
    </rPh>
    <rPh sb="2" eb="3">
      <t>ショ</t>
    </rPh>
    <phoneticPr fontId="7"/>
  </si>
  <si>
    <t>学　校　名</t>
    <rPh sb="0" eb="1">
      <t>ガク</t>
    </rPh>
    <rPh sb="2" eb="3">
      <t>コウ</t>
    </rPh>
    <rPh sb="4" eb="5">
      <t>メイ</t>
    </rPh>
    <phoneticPr fontId="7"/>
  </si>
  <si>
    <t>記載責任者</t>
    <rPh sb="0" eb="2">
      <t>キサイ</t>
    </rPh>
    <rPh sb="2" eb="5">
      <t>セキニンシャ</t>
    </rPh>
    <phoneticPr fontId="7"/>
  </si>
  <si>
    <t>申込</t>
    <rPh sb="0" eb="2">
      <t>モウシコミ</t>
    </rPh>
    <phoneticPr fontId="4"/>
  </si>
  <si>
    <t>枚目</t>
    <phoneticPr fontId="7"/>
  </si>
  <si>
    <t>生徒部長名</t>
    <rPh sb="0" eb="2">
      <t>セイト</t>
    </rPh>
    <rPh sb="2" eb="5">
      <t>ブチョウメイ</t>
    </rPh>
    <phoneticPr fontId="7"/>
  </si>
  <si>
    <t>学年</t>
    <rPh sb="0" eb="2">
      <t>ガクネン</t>
    </rPh>
    <phoneticPr fontId="7"/>
  </si>
  <si>
    <r>
      <t xml:space="preserve">学校名
</t>
    </r>
    <r>
      <rPr>
        <sz val="8"/>
        <rFont val="UD デジタル 教科書体 NK-R"/>
        <family val="1"/>
        <charset val="128"/>
      </rPr>
      <t>記入不要</t>
    </r>
    <rPh sb="0" eb="3">
      <t>ガッコウメイ</t>
    </rPh>
    <rPh sb="5" eb="7">
      <t>キニュウ</t>
    </rPh>
    <rPh sb="7" eb="9">
      <t>フヨウ</t>
    </rPh>
    <phoneticPr fontId="7"/>
  </si>
  <si>
    <t>部門</t>
    <phoneticPr fontId="7"/>
  </si>
  <si>
    <t>氏　名</t>
    <phoneticPr fontId="7"/>
  </si>
  <si>
    <t>入賞</t>
    <rPh sb="0" eb="2">
      <t>ニュウショウ</t>
    </rPh>
    <phoneticPr fontId="7"/>
  </si>
  <si>
    <t>演順</t>
    <rPh sb="0" eb="2">
      <t>エンジュン</t>
    </rPh>
    <phoneticPr fontId="7"/>
  </si>
  <si>
    <t>放送専門部会長　殿</t>
    <phoneticPr fontId="4"/>
  </si>
  <si>
    <t>校長名</t>
    <rPh sb="0" eb="3">
      <t>コウチョウメイ</t>
    </rPh>
    <phoneticPr fontId="7"/>
  </si>
  <si>
    <t>印</t>
    <rPh sb="0" eb="1">
      <t>イン</t>
    </rPh>
    <phoneticPr fontId="4"/>
  </si>
  <si>
    <t>直筆署名</t>
    <rPh sb="0" eb="4">
      <t>ジキヒツショメイ</t>
    </rPh>
    <phoneticPr fontId="4"/>
  </si>
  <si>
    <r>
      <t xml:space="preserve">学校名
</t>
    </r>
    <r>
      <rPr>
        <sz val="8"/>
        <color theme="1"/>
        <rFont val="UD デジタル 教科書体 NK-R"/>
        <family val="1"/>
        <charset val="128"/>
      </rPr>
      <t>記入不要</t>
    </r>
    <rPh sb="0" eb="3">
      <t>ガッコウメイ</t>
    </rPh>
    <rPh sb="5" eb="7">
      <t>キニュウ</t>
    </rPh>
    <rPh sb="7" eb="9">
      <t>フヨウ</t>
    </rPh>
    <phoneticPr fontId="7"/>
  </si>
  <si>
    <t>01</t>
  </si>
  <si>
    <t>高総文祭(9月)運営担当校です。</t>
  </si>
  <si>
    <t>1～20</t>
  </si>
  <si>
    <t>02</t>
  </si>
  <si>
    <t>03</t>
  </si>
  <si>
    <t>04</t>
  </si>
  <si>
    <t>05</t>
  </si>
  <si>
    <t>宮崎工業</t>
  </si>
  <si>
    <t>06</t>
  </si>
  <si>
    <t>07</t>
  </si>
  <si>
    <t>NHK杯(6月)運営担当校です。</t>
  </si>
  <si>
    <t>08</t>
  </si>
  <si>
    <t>09</t>
  </si>
  <si>
    <t>10</t>
  </si>
  <si>
    <t>11</t>
  </si>
  <si>
    <t>13honjo</t>
  </si>
  <si>
    <t>12</t>
  </si>
  <si>
    <t>14takanabe</t>
  </si>
  <si>
    <t>13</t>
  </si>
  <si>
    <t>15takano</t>
  </si>
  <si>
    <t>14</t>
  </si>
  <si>
    <t>宮崎県立都農高等学校</t>
  </si>
  <si>
    <t>都農</t>
  </si>
  <si>
    <t>16tsuno</t>
  </si>
  <si>
    <t>15</t>
  </si>
  <si>
    <t>17tsuma</t>
  </si>
  <si>
    <t>21</t>
  </si>
  <si>
    <t>21takajo</t>
  </si>
  <si>
    <t>21～40</t>
  </si>
  <si>
    <t>22</t>
  </si>
  <si>
    <t>22izumigaoka</t>
  </si>
  <si>
    <t>23</t>
  </si>
  <si>
    <t>23tonishi</t>
  </si>
  <si>
    <t>24</t>
  </si>
  <si>
    <t>24toko</t>
  </si>
  <si>
    <t>25</t>
  </si>
  <si>
    <t>25tosho</t>
  </si>
  <si>
    <t>26</t>
  </si>
  <si>
    <t>26tono</t>
  </si>
  <si>
    <t>27</t>
  </si>
  <si>
    <t>27kobayashi</t>
  </si>
  <si>
    <t>28</t>
  </si>
  <si>
    <t>28syuho</t>
  </si>
  <si>
    <t>29</t>
  </si>
  <si>
    <t>29iino</t>
  </si>
  <si>
    <t>41</t>
  </si>
  <si>
    <t>41nobetaka</t>
  </si>
  <si>
    <t>41～60</t>
  </si>
  <si>
    <t>42</t>
  </si>
  <si>
    <t>42nobeko</t>
  </si>
  <si>
    <t>43</t>
  </si>
  <si>
    <t>43nobesho</t>
  </si>
  <si>
    <t>44</t>
  </si>
  <si>
    <t>44seiun</t>
  </si>
  <si>
    <t>45</t>
  </si>
  <si>
    <t>45seiho</t>
  </si>
  <si>
    <t>46</t>
  </si>
  <si>
    <t>46tomishima</t>
  </si>
  <si>
    <t>47</t>
  </si>
  <si>
    <t>47hyuga</t>
  </si>
  <si>
    <t>48</t>
  </si>
  <si>
    <t>48hyugakogyo</t>
  </si>
  <si>
    <t>49</t>
  </si>
  <si>
    <t>49kadokawa</t>
  </si>
  <si>
    <t>50</t>
  </si>
  <si>
    <t>50takachiho</t>
  </si>
  <si>
    <t>51</t>
  </si>
  <si>
    <t>51gokase</t>
  </si>
  <si>
    <t>61</t>
  </si>
  <si>
    <t>61nichinan</t>
  </si>
  <si>
    <t>61～70</t>
  </si>
  <si>
    <t>62</t>
  </si>
  <si>
    <t>62shintoku</t>
  </si>
  <si>
    <t>63</t>
  </si>
  <si>
    <t>71</t>
  </si>
  <si>
    <t>71eigakukan</t>
  </si>
  <si>
    <t>71～90</t>
  </si>
  <si>
    <t>72</t>
  </si>
  <si>
    <t>72nissho</t>
  </si>
  <si>
    <t>73</t>
  </si>
  <si>
    <t>73hyugagakuin</t>
  </si>
  <si>
    <t>74</t>
  </si>
  <si>
    <t>74hosho</t>
  </si>
  <si>
    <t>75</t>
  </si>
  <si>
    <t>75nichidai</t>
  </si>
  <si>
    <t>76</t>
  </si>
  <si>
    <t>76daiichi</t>
  </si>
  <si>
    <t>77</t>
  </si>
  <si>
    <t>77miyagaku</t>
  </si>
  <si>
    <t>78</t>
  </si>
  <si>
    <t>78meirinkan</t>
  </si>
  <si>
    <t>79</t>
  </si>
  <si>
    <t>79kyusyukokusai</t>
  </si>
  <si>
    <t>80</t>
  </si>
  <si>
    <t>80kobayashinishi</t>
  </si>
  <si>
    <t>81</t>
  </si>
  <si>
    <t>81nichinangakuen</t>
  </si>
  <si>
    <t>82</t>
  </si>
  <si>
    <t>82nobeokagakuen</t>
  </si>
  <si>
    <t>83</t>
  </si>
  <si>
    <t>83ursula</t>
  </si>
  <si>
    <t>84</t>
  </si>
  <si>
    <t>84dominico</t>
  </si>
  <si>
    <t>85</t>
  </si>
  <si>
    <t>85miyakonojo</t>
  </si>
  <si>
    <t>86</t>
  </si>
  <si>
    <t>87</t>
  </si>
  <si>
    <t>クラーク</t>
  </si>
  <si>
    <t>87clark</t>
  </si>
  <si>
    <t>91</t>
  </si>
  <si>
    <t>91miyacyuo</t>
  </si>
  <si>
    <t>91～１20</t>
  </si>
  <si>
    <t>92</t>
  </si>
  <si>
    <t>93</t>
  </si>
  <si>
    <t>93minaminokaze</t>
  </si>
  <si>
    <t>94</t>
  </si>
  <si>
    <t>94seiryu</t>
  </si>
  <si>
    <t>95</t>
  </si>
  <si>
    <t>95kuroshio</t>
  </si>
  <si>
    <t>96</t>
  </si>
  <si>
    <t>96himawari</t>
  </si>
  <si>
    <t>97</t>
  </si>
  <si>
    <t>97kirishima</t>
  </si>
  <si>
    <t>98</t>
  </si>
  <si>
    <t>98kirishimakoba</t>
  </si>
  <si>
    <t>99</t>
  </si>
  <si>
    <t>99rupinasu</t>
  </si>
  <si>
    <t>100</t>
  </si>
  <si>
    <t>100shiroyamataka</t>
  </si>
  <si>
    <t>101</t>
  </si>
  <si>
    <t>101meisei</t>
  </si>
  <si>
    <t>102</t>
  </si>
  <si>
    <t>102sakura</t>
  </si>
  <si>
    <t>冨山　喜正</t>
    <rPh sb="0" eb="2">
      <t>トミヤマ</t>
    </rPh>
    <rPh sb="3" eb="5">
      <t>ヨシマサ</t>
    </rPh>
    <phoneticPr fontId="11"/>
  </si>
  <si>
    <t>石野田　航輝</t>
    <rPh sb="0" eb="1">
      <t>イシ</t>
    </rPh>
    <rPh sb="1" eb="3">
      <t>ノダ</t>
    </rPh>
    <rPh sb="4" eb="6">
      <t>コウキ</t>
    </rPh>
    <phoneticPr fontId="11"/>
  </si>
  <si>
    <t>宮野原　理子</t>
    <rPh sb="0" eb="3">
      <t>ミヤノハラ</t>
    </rPh>
    <rPh sb="4" eb="6">
      <t>リコ</t>
    </rPh>
    <phoneticPr fontId="11"/>
  </si>
  <si>
    <t>田畑　時彦</t>
    <rPh sb="0" eb="2">
      <t>タバタ</t>
    </rPh>
    <rPh sb="3" eb="5">
      <t>トキヒコ</t>
    </rPh>
    <phoneticPr fontId="11"/>
  </si>
  <si>
    <t>黒木　弘美</t>
    <rPh sb="0" eb="2">
      <t>クロギ</t>
    </rPh>
    <rPh sb="3" eb="5">
      <t>ヒロミ</t>
    </rPh>
    <phoneticPr fontId="11"/>
  </si>
  <si>
    <t>阿部　秋晴</t>
    <rPh sb="0" eb="2">
      <t>アベ</t>
    </rPh>
    <rPh sb="3" eb="4">
      <t>アキ</t>
    </rPh>
    <rPh sb="4" eb="5">
      <t>ハ</t>
    </rPh>
    <phoneticPr fontId="11"/>
  </si>
  <si>
    <t>森　夢衣</t>
    <rPh sb="0" eb="1">
      <t>モリ</t>
    </rPh>
    <rPh sb="2" eb="3">
      <t>ユメ</t>
    </rPh>
    <rPh sb="3" eb="4">
      <t>コロモ</t>
    </rPh>
    <phoneticPr fontId="11"/>
  </si>
  <si>
    <t>東　正之</t>
    <rPh sb="0" eb="1">
      <t>アズマ</t>
    </rPh>
    <rPh sb="2" eb="4">
      <t>マサユキ</t>
    </rPh>
    <phoneticPr fontId="11"/>
  </si>
  <si>
    <t>長澤　由紀</t>
    <rPh sb="0" eb="2">
      <t>ナガサワ</t>
    </rPh>
    <rPh sb="3" eb="5">
      <t>ユキ</t>
    </rPh>
    <phoneticPr fontId="11"/>
  </si>
  <si>
    <t>竹元　賢一郎</t>
    <rPh sb="0" eb="2">
      <t>タケモト</t>
    </rPh>
    <rPh sb="3" eb="6">
      <t>ケンイチロウ</t>
    </rPh>
    <phoneticPr fontId="1"/>
  </si>
  <si>
    <t>有藤　想夏</t>
    <rPh sb="0" eb="2">
      <t>ウトウ</t>
    </rPh>
    <rPh sb="3" eb="4">
      <t>オモ</t>
    </rPh>
    <rPh sb="4" eb="5">
      <t>ナツ</t>
    </rPh>
    <phoneticPr fontId="11"/>
  </si>
  <si>
    <t>江藤　健太郎</t>
    <rPh sb="0" eb="2">
      <t>エトウ</t>
    </rPh>
    <rPh sb="3" eb="6">
      <t>ケンタロウ</t>
    </rPh>
    <phoneticPr fontId="11"/>
  </si>
  <si>
    <t>１　個人の内容
　　（１）運営に携わる生徒の氏名、学校名、学年及び性別
　　（２）参加者（展示発表作品制作者を含む）の氏名、学校名、性別及び競技・審査結果
　　（３）参加者及び展示発表作品の写真・映像等</t>
    <phoneticPr fontId="4"/>
  </si>
  <si>
    <t>３　個人情報の利用制限
　　取得した個人情報は、原則として前項の利用目的以外での使用及び第三者への提供を行わない。ただし、緊急の場合、医療機関との間で個人情報を収集することがある。</t>
    <phoneticPr fontId="4"/>
  </si>
  <si>
    <t>私は、上記の内容を確認し、同意いたします。</t>
    <phoneticPr fontId="4"/>
  </si>
  <si>
    <t>　　　　　　年　　　　　　月　　　　　　日</t>
    <rPh sb="6" eb="7">
      <t>ネン</t>
    </rPh>
    <rPh sb="13" eb="14">
      <t>ガツ</t>
    </rPh>
    <rPh sb="20" eb="21">
      <t>ニチ</t>
    </rPh>
    <phoneticPr fontId="4"/>
  </si>
  <si>
    <t>生徒氏名</t>
    <rPh sb="0" eb="4">
      <t>セイトシメイ</t>
    </rPh>
    <phoneticPr fontId="4"/>
  </si>
  <si>
    <t>保護者名</t>
    <rPh sb="0" eb="3">
      <t>ホゴシャ</t>
    </rPh>
    <rPh sb="3" eb="4">
      <t>メイ</t>
    </rPh>
    <phoneticPr fontId="4"/>
  </si>
  <si>
    <t>新人大会(11月)運営担当校です。</t>
  </si>
  <si>
    <t>弁当注文欄</t>
    <rPh sb="0" eb="2">
      <t>ベントウ</t>
    </rPh>
    <rPh sb="2" eb="4">
      <t>チュウモン</t>
    </rPh>
    <rPh sb="4" eb="5">
      <t>ラン</t>
    </rPh>
    <phoneticPr fontId="7"/>
  </si>
  <si>
    <t>学校名</t>
    <rPh sb="0" eb="2">
      <t>ガッコウ</t>
    </rPh>
    <rPh sb="2" eb="3">
      <t>メイ</t>
    </rPh>
    <phoneticPr fontId="4"/>
  </si>
  <si>
    <t>昼食</t>
    <rPh sb="0" eb="2">
      <t>チュウショク</t>
    </rPh>
    <phoneticPr fontId="7"/>
  </si>
  <si>
    <t>※現時点で未定（備考欄に記入）</t>
    <rPh sb="1" eb="4">
      <t>ゲンジテン</t>
    </rPh>
    <rPh sb="5" eb="7">
      <t>ミテイ</t>
    </rPh>
    <rPh sb="8" eb="11">
      <t>ビコウラン</t>
    </rPh>
    <rPh sb="12" eb="14">
      <t>キニュウ</t>
    </rPh>
    <phoneticPr fontId="4"/>
  </si>
  <si>
    <t>※現時点で未定（備考欄に記入）</t>
    <rPh sb="1" eb="4">
      <t>ゲンジテン</t>
    </rPh>
    <rPh sb="5" eb="7">
      <t>ミテイ</t>
    </rPh>
    <rPh sb="8" eb="10">
      <t>ビコウ</t>
    </rPh>
    <rPh sb="10" eb="11">
      <t>ラン</t>
    </rPh>
    <rPh sb="12" eb="14">
      <t>キニュウ</t>
    </rPh>
    <phoneticPr fontId="4"/>
  </si>
  <si>
    <t>最終確認
（印刷・保存）
保存画面</t>
    <rPh sb="0" eb="2">
      <t>サイシュウ</t>
    </rPh>
    <rPh sb="2" eb="4">
      <t>カクニン</t>
    </rPh>
    <rPh sb="6" eb="8">
      <t>インサツ</t>
    </rPh>
    <rPh sb="9" eb="11">
      <t>ホゾン</t>
    </rPh>
    <rPh sb="13" eb="17">
      <t>ホゾンガメン</t>
    </rPh>
    <phoneticPr fontId="4"/>
  </si>
  <si>
    <t>提出前に、下の表で「出品の有無」「参加人数」を必ず確認してください。</t>
    <rPh sb="0" eb="2">
      <t>テイシュツ</t>
    </rPh>
    <rPh sb="2" eb="3">
      <t>マエ</t>
    </rPh>
    <rPh sb="5" eb="6">
      <t>シタ</t>
    </rPh>
    <rPh sb="7" eb="8">
      <t>ヒョウ</t>
    </rPh>
    <rPh sb="10" eb="12">
      <t>シュッピン</t>
    </rPh>
    <rPh sb="13" eb="15">
      <t>ウム</t>
    </rPh>
    <rPh sb="17" eb="19">
      <t>サンカ</t>
    </rPh>
    <rPh sb="19" eb="21">
      <t>ニンズウ</t>
    </rPh>
    <rPh sb="23" eb="24">
      <t>カナラ</t>
    </rPh>
    <rPh sb="25" eb="27">
      <t>カクニン</t>
    </rPh>
    <phoneticPr fontId="7"/>
  </si>
  <si>
    <t>①大会1日目のみ必要</t>
    <rPh sb="1" eb="3">
      <t>タイカイ</t>
    </rPh>
    <rPh sb="4" eb="6">
      <t>ニチメ</t>
    </rPh>
    <rPh sb="8" eb="10">
      <t>ヒツヨウ</t>
    </rPh>
    <phoneticPr fontId="4"/>
  </si>
  <si>
    <t xml:space="preserve">運営委員・引率者氏名 </t>
    <rPh sb="0" eb="2">
      <t>ウンエイ</t>
    </rPh>
    <rPh sb="2" eb="4">
      <t>イイン</t>
    </rPh>
    <rPh sb="5" eb="8">
      <t>インソツシャ</t>
    </rPh>
    <rPh sb="8" eb="10">
      <t>シメイ</t>
    </rPh>
    <phoneticPr fontId="7"/>
  </si>
  <si>
    <t>部顧問情報入力２
運営委員・引率者</t>
    <rPh sb="0" eb="1">
      <t>ブ</t>
    </rPh>
    <rPh sb="1" eb="3">
      <t>コモン</t>
    </rPh>
    <rPh sb="3" eb="5">
      <t>ジョウホウ</t>
    </rPh>
    <rPh sb="5" eb="7">
      <t>ニュウリョク</t>
    </rPh>
    <rPh sb="9" eb="13">
      <t>ウンエイイイン</t>
    </rPh>
    <rPh sb="14" eb="17">
      <t>インソツシャ</t>
    </rPh>
    <phoneticPr fontId="4"/>
  </si>
  <si>
    <t>③両日必要</t>
    <rPh sb="1" eb="3">
      <t>リョウジツ</t>
    </rPh>
    <rPh sb="3" eb="5">
      <t>ヒツヨウ</t>
    </rPh>
    <phoneticPr fontId="4"/>
  </si>
  <si>
    <t>②大会2日目のみ必要</t>
    <rPh sb="1" eb="3">
      <t>タイカイ</t>
    </rPh>
    <rPh sb="4" eb="6">
      <t>ニチメ</t>
    </rPh>
    <rPh sb="8" eb="10">
      <t>ヒツヨウ</t>
    </rPh>
    <phoneticPr fontId="4"/>
  </si>
  <si>
    <t>※ハイフンは不要</t>
    <rPh sb="6" eb="8">
      <t>フヨウ</t>
    </rPh>
    <phoneticPr fontId="4"/>
  </si>
  <si>
    <t>①　ご自身の学校をリストから選んでください。</t>
    <rPh sb="3" eb="5">
      <t>ジシン</t>
    </rPh>
    <rPh sb="6" eb="8">
      <t>ガッコウ</t>
    </rPh>
    <rPh sb="14" eb="15">
      <t>エラ</t>
    </rPh>
    <phoneticPr fontId="4"/>
  </si>
  <si>
    <t>④　上記大会の担当校業務について確認して下さい。</t>
    <rPh sb="7" eb="9">
      <t>タントウ</t>
    </rPh>
    <rPh sb="9" eb="10">
      <t>コウ</t>
    </rPh>
    <rPh sb="10" eb="12">
      <t>ギョウム</t>
    </rPh>
    <rPh sb="16" eb="18">
      <t>カクニン</t>
    </rPh>
    <rPh sb="20" eb="21">
      <t>クダ</t>
    </rPh>
    <phoneticPr fontId="4"/>
  </si>
  <si>
    <t>　　　　【顧問総会での確認事項】
　　　　放送部の全顧問は、放送専門部が行う大会などの運営に協力します。
　　　　担当校の正顧問・副顧問などすべての放送部顧問は
　　　　原則として前日準備・１日目・２日目の３日間、大会運営に協力します。</t>
    <rPh sb="21" eb="24">
      <t>ホウソウブ</t>
    </rPh>
    <rPh sb="30" eb="32">
      <t>ホウソウ</t>
    </rPh>
    <rPh sb="32" eb="35">
      <t>センモンブ</t>
    </rPh>
    <rPh sb="36" eb="37">
      <t>オコナ</t>
    </rPh>
    <rPh sb="57" eb="60">
      <t>タントウコウ</t>
    </rPh>
    <rPh sb="61" eb="62">
      <t>セイ</t>
    </rPh>
    <rPh sb="62" eb="64">
      <t>コモン</t>
    </rPh>
    <rPh sb="65" eb="66">
      <t>フク</t>
    </rPh>
    <rPh sb="66" eb="68">
      <t>コモン</t>
    </rPh>
    <rPh sb="74" eb="77">
      <t>ホウソウブ</t>
    </rPh>
    <rPh sb="77" eb="79">
      <t>コモン</t>
    </rPh>
    <rPh sb="85" eb="87">
      <t>ゲンソク</t>
    </rPh>
    <rPh sb="90" eb="92">
      <t>ゼンジツ</t>
    </rPh>
    <rPh sb="92" eb="94">
      <t>ジュンビ</t>
    </rPh>
    <rPh sb="96" eb="98">
      <t>ニチメ</t>
    </rPh>
    <rPh sb="100" eb="102">
      <t>ニチメ</t>
    </rPh>
    <rPh sb="104" eb="106">
      <t>ニチカン</t>
    </rPh>
    <rPh sb="107" eb="109">
      <t>タイカイ</t>
    </rPh>
    <rPh sb="109" eb="111">
      <t>ウンエイ</t>
    </rPh>
    <rPh sb="112" eb="114">
      <t>キョウリョク</t>
    </rPh>
    <phoneticPr fontId="4"/>
  </si>
  <si>
    <t>担当校の全顧問は、原則として前日準備・１日目・２日目の３日間、大会運営に協力いただきます。</t>
    <rPh sb="0" eb="2">
      <t>タントウ</t>
    </rPh>
    <rPh sb="2" eb="3">
      <t>コウ</t>
    </rPh>
    <rPh sb="4" eb="5">
      <t>ゼン</t>
    </rPh>
    <rPh sb="5" eb="7">
      <t>コモン</t>
    </rPh>
    <rPh sb="9" eb="11">
      <t>ゲンソク</t>
    </rPh>
    <rPh sb="20" eb="22">
      <t>ニチメ</t>
    </rPh>
    <rPh sb="24" eb="26">
      <t>ニチメ</t>
    </rPh>
    <rPh sb="28" eb="30">
      <t>ニチカン</t>
    </rPh>
    <rPh sb="31" eb="33">
      <t>タイカイ</t>
    </rPh>
    <rPh sb="33" eb="35">
      <t>ウンエイ</t>
    </rPh>
    <rPh sb="36" eb="38">
      <t>キョウリョク</t>
    </rPh>
    <phoneticPr fontId="4"/>
  </si>
  <si>
    <t>⑦　本大会に参加する生徒や作品について、入力してください。</t>
    <rPh sb="2" eb="3">
      <t>ホン</t>
    </rPh>
    <rPh sb="6" eb="8">
      <t>サンカ</t>
    </rPh>
    <rPh sb="10" eb="12">
      <t>セイト</t>
    </rPh>
    <rPh sb="13" eb="15">
      <t>サクヒン</t>
    </rPh>
    <rPh sb="20" eb="22">
      <t>ニュウリョク</t>
    </rPh>
    <phoneticPr fontId="4"/>
  </si>
  <si>
    <t>申込情報入力</t>
    <rPh sb="0" eb="2">
      <t>モウシコミ</t>
    </rPh>
    <rPh sb="2" eb="4">
      <t>ジョウホウ</t>
    </rPh>
    <rPh sb="4" eb="6">
      <t>ニュウリョク</t>
    </rPh>
    <phoneticPr fontId="4"/>
  </si>
  <si>
    <t>(3)　申込ファイル送信前に、部長にすべての入力内容を確認させてください。</t>
    <rPh sb="4" eb="6">
      <t>モウシコミ</t>
    </rPh>
    <rPh sb="10" eb="12">
      <t>ソウシン</t>
    </rPh>
    <rPh sb="12" eb="13">
      <t>マエ</t>
    </rPh>
    <rPh sb="15" eb="17">
      <t>ブチョウ</t>
    </rPh>
    <rPh sb="22" eb="26">
      <t>ニュウリョクナイヨウ</t>
    </rPh>
    <rPh sb="27" eb="29">
      <t>カクニン</t>
    </rPh>
    <phoneticPr fontId="4"/>
  </si>
  <si>
    <r>
      <t>(4)　(3)に関連して、申込ファイル送信後、</t>
    </r>
    <r>
      <rPr>
        <u/>
        <sz val="10"/>
        <color rgb="FFFF0000"/>
        <rFont val="UD デジタル 教科書体 NK-R"/>
        <family val="1"/>
        <charset val="128"/>
      </rPr>
      <t>部門別の申込数の変更や訂正の入力をしてはいけません。</t>
    </r>
    <r>
      <rPr>
        <sz val="10"/>
        <color theme="1"/>
        <rFont val="UD デジタル 教科書体 NK-R"/>
        <family val="1"/>
        <charset val="128"/>
      </rPr>
      <t xml:space="preserve">
　　　辞退に伴う参加登録料の返納はできません。</t>
    </r>
    <rPh sb="8" eb="10">
      <t>カンレン</t>
    </rPh>
    <rPh sb="13" eb="15">
      <t>モウシコミ</t>
    </rPh>
    <rPh sb="19" eb="22">
      <t>ソウシンゴ</t>
    </rPh>
    <rPh sb="27" eb="29">
      <t>モウシコミ</t>
    </rPh>
    <rPh sb="31" eb="33">
      <t>ヘンコウ</t>
    </rPh>
    <rPh sb="34" eb="36">
      <t>テイセイ</t>
    </rPh>
    <rPh sb="37" eb="39">
      <t>ニュウリョク</t>
    </rPh>
    <rPh sb="53" eb="55">
      <t>ジタイ</t>
    </rPh>
    <rPh sb="56" eb="57">
      <t>トモナ</t>
    </rPh>
    <rPh sb="58" eb="60">
      <t>サンカ</t>
    </rPh>
    <rPh sb="60" eb="62">
      <t>トウロク</t>
    </rPh>
    <rPh sb="62" eb="63">
      <t>リョウ</t>
    </rPh>
    <rPh sb="64" eb="66">
      <t>ヘンノウ</t>
    </rPh>
    <phoneticPr fontId="4"/>
  </si>
  <si>
    <r>
      <t>(2)　・</t>
    </r>
    <r>
      <rPr>
        <sz val="10"/>
        <rFont val="UD デジタル 教科書体 NK-R"/>
        <family val="1"/>
        <charset val="128"/>
      </rPr>
      <t>アナウンス原稿は、</t>
    </r>
    <r>
      <rPr>
        <u/>
        <sz val="10"/>
        <color rgb="FFFF0000"/>
        <rFont val="UD デジタル 教科書体 NK-R"/>
        <family val="1"/>
        <charset val="128"/>
      </rPr>
      <t>指定様式(A4)</t>
    </r>
    <r>
      <rPr>
        <sz val="10"/>
        <rFont val="UD デジタル 教科書体 NK-R"/>
        <family val="1"/>
        <charset val="128"/>
      </rPr>
      <t xml:space="preserve">の右頁に必要事項、左頁～2枚目にアナウンス原稿を記入し、
        </t>
    </r>
    <r>
      <rPr>
        <u/>
        <sz val="10"/>
        <color rgb="FFFF0000"/>
        <rFont val="UD デジタル 教科書体 NK-R"/>
        <family val="1"/>
        <charset val="128"/>
      </rPr>
      <t>コピーしたものを二つ折りにし、ホッチキス２箇所で袋とじに製本</t>
    </r>
    <r>
      <rPr>
        <sz val="10"/>
        <rFont val="UD デジタル 教科書体 NK-R"/>
        <family val="1"/>
        <charset val="128"/>
      </rPr>
      <t>したものを、</t>
    </r>
    <r>
      <rPr>
        <sz val="10"/>
        <color rgb="FFFF0000"/>
        <rFont val="UD デジタル 教科書体 NK-R"/>
        <family val="1"/>
        <charset val="128"/>
      </rPr>
      <t>４</t>
    </r>
    <r>
      <rPr>
        <u/>
        <sz val="10"/>
        <color rgb="FFFF0000"/>
        <rFont val="UD デジタル 教科書体 NK-R"/>
        <family val="1"/>
        <charset val="128"/>
      </rPr>
      <t>部</t>
    </r>
    <r>
      <rPr>
        <sz val="10"/>
        <rFont val="UD デジタル 教科書体 NK-R"/>
        <family val="1"/>
        <charset val="128"/>
      </rPr>
      <t>提出してください。
　　 　 ・朗読原稿は、</t>
    </r>
    <r>
      <rPr>
        <u/>
        <sz val="10"/>
        <color rgb="FFFF0000"/>
        <rFont val="UD デジタル 教科書体 NK-R"/>
        <family val="1"/>
        <charset val="128"/>
      </rPr>
      <t>指定様式(A4)</t>
    </r>
    <r>
      <rPr>
        <sz val="10"/>
        <rFont val="UD デジタル 教科書体 NK-R"/>
        <family val="1"/>
        <charset val="128"/>
      </rPr>
      <t>の右頁に必要事項を、</t>
    </r>
    <r>
      <rPr>
        <u/>
        <sz val="10"/>
        <color rgb="FFFF0000"/>
        <rFont val="UD デジタル 教科書体 NK-R"/>
        <family val="1"/>
        <charset val="128"/>
      </rPr>
      <t>左頁に抽出箇所の始めと終わりのそれぞれ10字</t>
    </r>
    <r>
      <rPr>
        <sz val="10"/>
        <rFont val="UD デジタル 教科書体 NK-R"/>
        <family val="1"/>
        <charset val="128"/>
      </rPr>
      <t>を記載し、
        抽出箇所を含んだページをA4サイズまで拡大/縮小コピーし、抽出箇所に</t>
    </r>
    <r>
      <rPr>
        <u/>
        <sz val="10"/>
        <color rgb="FFFF0000"/>
        <rFont val="UD デジタル 教科書体 NK-R"/>
        <family val="1"/>
        <charset val="128"/>
      </rPr>
      <t>赤ペンで「　」を記入</t>
    </r>
    <r>
      <rPr>
        <sz val="10"/>
        <rFont val="UD デジタル 教科書体 NK-R"/>
        <family val="1"/>
        <charset val="128"/>
      </rPr>
      <t xml:space="preserve">。
        </t>
    </r>
    <r>
      <rPr>
        <u/>
        <sz val="10"/>
        <color rgb="FFFF0000"/>
        <rFont val="UD デジタル 教科書体 NK-R"/>
        <family val="1"/>
        <charset val="128"/>
      </rPr>
      <t>半分に折らず、A4のまま</t>
    </r>
    <r>
      <rPr>
        <sz val="10"/>
        <rFont val="UD デジタル 教科書体 NK-R"/>
        <family val="1"/>
        <charset val="128"/>
      </rPr>
      <t>重ね、右肩をホッチキス止めしたものを</t>
    </r>
    <r>
      <rPr>
        <u/>
        <sz val="10"/>
        <color rgb="FFFF0000"/>
        <rFont val="UD デジタル 教科書体 NK-R"/>
        <family val="1"/>
        <charset val="128"/>
      </rPr>
      <t>４部</t>
    </r>
    <r>
      <rPr>
        <sz val="10"/>
        <rFont val="UD デジタル 教科書体 NK-R"/>
        <family val="1"/>
        <charset val="128"/>
      </rPr>
      <t>提出してください。
　　　　・音声データ（MP3形式）の提出は任意です。</t>
    </r>
    <rPh sb="10" eb="12">
      <t>ゲンコウ</t>
    </rPh>
    <rPh sb="14" eb="16">
      <t>シテイ</t>
    </rPh>
    <rPh sb="16" eb="18">
      <t>ヨウシキ</t>
    </rPh>
    <rPh sb="23" eb="24">
      <t>ミギ</t>
    </rPh>
    <rPh sb="24" eb="25">
      <t>ページ</t>
    </rPh>
    <rPh sb="26" eb="28">
      <t>ヒツヨウ</t>
    </rPh>
    <rPh sb="28" eb="30">
      <t>ジコウ</t>
    </rPh>
    <rPh sb="31" eb="32">
      <t>ヒダリ</t>
    </rPh>
    <rPh sb="32" eb="33">
      <t>ページ</t>
    </rPh>
    <rPh sb="35" eb="37">
      <t>マイメ</t>
    </rPh>
    <rPh sb="43" eb="45">
      <t>ゲンコウ</t>
    </rPh>
    <rPh sb="46" eb="48">
      <t>キニュウ</t>
    </rPh>
    <rPh sb="67" eb="68">
      <t>フタ</t>
    </rPh>
    <rPh sb="69" eb="70">
      <t>オ</t>
    </rPh>
    <rPh sb="87" eb="89">
      <t>セイホン</t>
    </rPh>
    <rPh sb="96" eb="97">
      <t>ブ</t>
    </rPh>
    <rPh sb="97" eb="99">
      <t>テイシュツ</t>
    </rPh>
    <rPh sb="113" eb="115">
      <t>ロウドク</t>
    </rPh>
    <rPh sb="115" eb="117">
      <t>ゲンコウ</t>
    </rPh>
    <rPh sb="119" eb="121">
      <t>シテイ</t>
    </rPh>
    <rPh sb="121" eb="123">
      <t>ヨウシキ</t>
    </rPh>
    <rPh sb="128" eb="129">
      <t>ミギ</t>
    </rPh>
    <rPh sb="129" eb="130">
      <t>ページ</t>
    </rPh>
    <rPh sb="131" eb="133">
      <t>ヒツヨウ</t>
    </rPh>
    <rPh sb="133" eb="135">
      <t>ジコウ</t>
    </rPh>
    <rPh sb="137" eb="138">
      <t>ヒダリ</t>
    </rPh>
    <rPh sb="138" eb="139">
      <t>ページ</t>
    </rPh>
    <rPh sb="140" eb="142">
      <t>チュウシュツ</t>
    </rPh>
    <rPh sb="142" eb="144">
      <t>カショ</t>
    </rPh>
    <rPh sb="145" eb="146">
      <t>ハジ</t>
    </rPh>
    <rPh sb="148" eb="149">
      <t>オ</t>
    </rPh>
    <rPh sb="192" eb="194">
      <t>カクダイ</t>
    </rPh>
    <rPh sb="195" eb="197">
      <t>シュクショウ</t>
    </rPh>
    <rPh sb="287" eb="289">
      <t>テイシュツ</t>
    </rPh>
    <rPh sb="290" eb="292">
      <t>ニンイ</t>
    </rPh>
    <phoneticPr fontId="4"/>
  </si>
  <si>
    <r>
      <t>(5)　申込ファイル送信後の不参加（辞退）がある場合は、申込用紙の該当箇所を</t>
    </r>
    <r>
      <rPr>
        <u/>
        <sz val="10"/>
        <color rgb="FFFF0000"/>
        <rFont val="UD デジタル 教科書体 NK-R"/>
        <family val="1"/>
        <charset val="128"/>
      </rPr>
      <t xml:space="preserve">朱書きの二重線で削除
</t>
    </r>
    <r>
      <rPr>
        <sz val="10"/>
        <color rgb="FFFF0000"/>
        <rFont val="UD デジタル 教科書体 NK-R"/>
        <family val="1"/>
        <charset val="128"/>
      </rPr>
      <t>　　</t>
    </r>
    <r>
      <rPr>
        <sz val="10"/>
        <color theme="1"/>
        <rFont val="UD デジタル 教科書体 NK-R"/>
        <family val="1"/>
        <charset val="128"/>
      </rPr>
      <t>　　した上で送付してください。</t>
    </r>
    <rPh sb="4" eb="6">
      <t>モウシコミ</t>
    </rPh>
    <rPh sb="10" eb="13">
      <t>ソウシンゴ</t>
    </rPh>
    <rPh sb="28" eb="30">
      <t>モウシコミ</t>
    </rPh>
    <rPh sb="30" eb="32">
      <t>ヨウシ</t>
    </rPh>
    <rPh sb="33" eb="35">
      <t>ガイトウ</t>
    </rPh>
    <rPh sb="35" eb="37">
      <t>カショ</t>
    </rPh>
    <rPh sb="38" eb="40">
      <t>シュガ</t>
    </rPh>
    <rPh sb="42" eb="45">
      <t>ニジュウセン</t>
    </rPh>
    <rPh sb="46" eb="48">
      <t>サクジョ</t>
    </rPh>
    <rPh sb="55" eb="56">
      <t>ウエ</t>
    </rPh>
    <rPh sb="57" eb="59">
      <t>ソウフ</t>
    </rPh>
    <phoneticPr fontId="4"/>
  </si>
  <si>
    <t>⑦　本大会に参加する生徒や作品について、入力してください。</t>
    <phoneticPr fontId="4"/>
  </si>
  <si>
    <t>　　　大会の運営業務の可否日については、次ページ以降で入力します。</t>
    <rPh sb="3" eb="5">
      <t>タイカイ</t>
    </rPh>
    <rPh sb="6" eb="8">
      <t>ウンエイ</t>
    </rPh>
    <rPh sb="8" eb="10">
      <t>ギョウム</t>
    </rPh>
    <rPh sb="11" eb="13">
      <t>カヒ</t>
    </rPh>
    <rPh sb="13" eb="14">
      <t>ヒ</t>
    </rPh>
    <rPh sb="20" eb="21">
      <t>ジ</t>
    </rPh>
    <rPh sb="24" eb="26">
      <t>イコウ</t>
    </rPh>
    <rPh sb="27" eb="29">
      <t>ニュウリョク</t>
    </rPh>
    <phoneticPr fontId="4"/>
  </si>
  <si>
    <t>②　上記大会の生徒参加申込について、「参加」・「不参加」を選んで下さい。</t>
    <rPh sb="2" eb="4">
      <t>ジョウキ</t>
    </rPh>
    <rPh sb="4" eb="6">
      <t>タイカイ</t>
    </rPh>
    <rPh sb="7" eb="9">
      <t>セイト</t>
    </rPh>
    <rPh sb="9" eb="11">
      <t>サンカ</t>
    </rPh>
    <rPh sb="11" eb="13">
      <t>モウシコミ</t>
    </rPh>
    <rPh sb="19" eb="21">
      <t>サンカ</t>
    </rPh>
    <rPh sb="24" eb="27">
      <t>フサンカ</t>
    </rPh>
    <rPh sb="29" eb="30">
      <t>エラ</t>
    </rPh>
    <rPh sb="32" eb="33">
      <t>クダ</t>
    </rPh>
    <phoneticPr fontId="4"/>
  </si>
  <si>
    <t>２　個人情報の利用目的
　　（１）プログラム、部門作品集等への掲載
　　（２）展示キャプション等への記載
　　（３）高文連や放送専門部のホームページ、集録、記録ＤＶＤ等記録関係冊子への掲載
　　（４）各種報道機関、情報誌等での写真、映像掲載ならびに放送用としての使用
　　（５）上位大会に出場する場合、推薦に伴う大会申込や参加時に上記(1)～（４）の適用</t>
    <rPh sb="62" eb="67">
      <t>ホウソウセンモンブ</t>
    </rPh>
    <phoneticPr fontId="4"/>
  </si>
  <si>
    <t>（日南高等学校校長）</t>
    <phoneticPr fontId="4"/>
  </si>
  <si>
    <t>基本申込ファイル名</t>
    <rPh sb="0" eb="2">
      <t>キホン</t>
    </rPh>
    <rPh sb="2" eb="4">
      <t>モウシコミ</t>
    </rPh>
    <rPh sb="8" eb="9">
      <t>メイ</t>
    </rPh>
    <phoneticPr fontId="1"/>
  </si>
  <si>
    <t>Nコン申し込みファイル名</t>
    <rPh sb="3" eb="4">
      <t>モウ</t>
    </rPh>
    <rPh sb="5" eb="6">
      <t>コ</t>
    </rPh>
    <rPh sb="11" eb="12">
      <t>メイ</t>
    </rPh>
    <phoneticPr fontId="4"/>
  </si>
  <si>
    <t>新人大会申込ファイル名</t>
    <rPh sb="0" eb="4">
      <t>シンジンタイカイ</t>
    </rPh>
    <rPh sb="4" eb="6">
      <t>モウシコミ</t>
    </rPh>
    <rPh sb="10" eb="11">
      <t>メイ</t>
    </rPh>
    <phoneticPr fontId="4"/>
  </si>
  <si>
    <t>今大会申込ファイル名</t>
    <rPh sb="0" eb="5">
      <t>コンタイカイモウシコミ</t>
    </rPh>
    <rPh sb="9" eb="10">
      <t>メイ</t>
    </rPh>
    <phoneticPr fontId="4"/>
  </si>
  <si>
    <r>
      <rPr>
        <sz val="11"/>
        <color theme="1"/>
        <rFont val="ＭＳ ゴシック"/>
        <family val="3"/>
        <charset val="128"/>
      </rPr>
      <t>第</t>
    </r>
    <r>
      <rPr>
        <sz val="11"/>
        <color theme="1"/>
        <rFont val="Tahoma"/>
        <family val="2"/>
      </rPr>
      <t>72</t>
    </r>
    <r>
      <rPr>
        <sz val="11"/>
        <color theme="1"/>
        <rFont val="ＭＳ ゴシック"/>
        <family val="3"/>
        <charset val="128"/>
      </rPr>
      <t>回</t>
    </r>
    <r>
      <rPr>
        <sz val="11"/>
        <color theme="1"/>
        <rFont val="Tahoma"/>
        <family val="2"/>
      </rPr>
      <t>NHK</t>
    </r>
    <r>
      <rPr>
        <sz val="11"/>
        <color theme="1"/>
        <rFont val="ＭＳ ゴシック"/>
        <family val="3"/>
        <charset val="128"/>
      </rPr>
      <t>杯全国高校放送コンテスト　宮崎県予選</t>
    </r>
    <phoneticPr fontId="4"/>
  </si>
  <si>
    <t>第47回宮崎県高等学校総合文化祭 放送部門　
第50回全国高等学校総合文化祭放送部門　アナウンス部門・朗読部門　宮崎県予選</t>
    <rPh sb="23" eb="24">
      <t>ダイ</t>
    </rPh>
    <rPh sb="26" eb="27">
      <t>カイ</t>
    </rPh>
    <rPh sb="27" eb="42">
      <t>ゼンコクコウトウガッコウソウゴウブンカサイホウソウブモン</t>
    </rPh>
    <rPh sb="48" eb="50">
      <t>ブモン</t>
    </rPh>
    <rPh sb="51" eb="55">
      <t>ロウドクブモン</t>
    </rPh>
    <rPh sb="56" eb="61">
      <t>ミヤザキケンヨセン</t>
    </rPh>
    <phoneticPr fontId="1"/>
  </si>
  <si>
    <t>第47回宮崎県高等学校総合文化祭 放送部門　
第50回全国高等学校総合文化祭放送部門　宮崎県予選　アナウンス部門・朗読部門　宮崎県予選
参加申込及び部顧問（運営委員）の動静調査の入力</t>
    <rPh sb="23" eb="24">
      <t>ダイ</t>
    </rPh>
    <rPh sb="26" eb="27">
      <t>カイ</t>
    </rPh>
    <rPh sb="27" eb="42">
      <t>ゼンコクコウトウガッコウソウゴウブンカサイホウソウブモン</t>
    </rPh>
    <rPh sb="43" eb="48">
      <t>ミヤザキケンヨセン</t>
    </rPh>
    <phoneticPr fontId="1"/>
  </si>
  <si>
    <t>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t>
    <rPh sb="0" eb="1">
      <t>ダイ</t>
    </rPh>
    <rPh sb="3" eb="4">
      <t>カイ</t>
    </rPh>
    <rPh sb="4" eb="6">
      <t>ミヤザキ</t>
    </rPh>
    <rPh sb="22" eb="23">
      <t>ダイ</t>
    </rPh>
    <rPh sb="25" eb="26">
      <t>カイ</t>
    </rPh>
    <rPh sb="26" eb="28">
      <t>キュウシュウ</t>
    </rPh>
    <rPh sb="28" eb="30">
      <t>コウコウ</t>
    </rPh>
    <rPh sb="30" eb="32">
      <t>ホウソウ</t>
    </rPh>
    <rPh sb="37" eb="40">
      <t>ミヤザキケン</t>
    </rPh>
    <rPh sb="40" eb="42">
      <t>ヨセン</t>
    </rPh>
    <rPh sb="43" eb="44">
      <t>ダイ</t>
    </rPh>
    <rPh sb="46" eb="47">
      <t>ゼン</t>
    </rPh>
    <rPh sb="49" eb="51">
      <t>コウトウ</t>
    </rPh>
    <rPh sb="51" eb="53">
      <t>ガッコウ</t>
    </rPh>
    <rPh sb="53" eb="55">
      <t>ソウゴウ</t>
    </rPh>
    <rPh sb="55" eb="58">
      <t>ブンカサイ</t>
    </rPh>
    <rPh sb="58" eb="60">
      <t>フクオカ</t>
    </rPh>
    <rPh sb="60" eb="62">
      <t>タイカイ</t>
    </rPh>
    <rPh sb="63" eb="66">
      <t>ミヤザキケン</t>
    </rPh>
    <rPh sb="66" eb="68">
      <t>ヨセン</t>
    </rPh>
    <phoneticPr fontId="1"/>
  </si>
  <si>
    <t>第48回宮崎県高等学校新人放送コンテスト 
第47回九州高校放送コンテスト宮崎県予選
第9回全九州高等学校総合文化祭福岡大会 宮崎県予選
第50回全国高等学校総合文化祭 放送部門
AM部門・VM部門 宮崎県予選</t>
    <rPh sb="0" eb="1">
      <t>ダイ</t>
    </rPh>
    <rPh sb="3" eb="4">
      <t>カイ</t>
    </rPh>
    <rPh sb="4" eb="6">
      <t>ミヤザキ</t>
    </rPh>
    <rPh sb="22" eb="23">
      <t>ダイ</t>
    </rPh>
    <rPh sb="25" eb="26">
      <t>カイ</t>
    </rPh>
    <rPh sb="26" eb="28">
      <t>キュウシュウ</t>
    </rPh>
    <rPh sb="28" eb="30">
      <t>コウコウ</t>
    </rPh>
    <rPh sb="30" eb="32">
      <t>ホウソウ</t>
    </rPh>
    <rPh sb="37" eb="40">
      <t>ミヤザキケン</t>
    </rPh>
    <rPh sb="40" eb="42">
      <t>ヨセン</t>
    </rPh>
    <rPh sb="43" eb="44">
      <t>ダイ</t>
    </rPh>
    <rPh sb="45" eb="46">
      <t>カイ</t>
    </rPh>
    <rPh sb="46" eb="47">
      <t>ゼン</t>
    </rPh>
    <rPh sb="49" eb="51">
      <t>コウトウ</t>
    </rPh>
    <rPh sb="51" eb="53">
      <t>ガッコウ</t>
    </rPh>
    <rPh sb="53" eb="55">
      <t>ソウゴウ</t>
    </rPh>
    <rPh sb="55" eb="58">
      <t>ブンカサイ</t>
    </rPh>
    <rPh sb="58" eb="60">
      <t>フクオカ</t>
    </rPh>
    <rPh sb="60" eb="62">
      <t>タイカイ</t>
    </rPh>
    <rPh sb="63" eb="66">
      <t>ミヤザキケン</t>
    </rPh>
    <rPh sb="66" eb="68">
      <t>ヨセン</t>
    </rPh>
    <phoneticPr fontId="1"/>
  </si>
  <si>
    <t>n</t>
    <phoneticPr fontId="4"/>
  </si>
  <si>
    <t>潮騒</t>
    <rPh sb="0" eb="2">
      <t>シオサイ</t>
    </rPh>
    <phoneticPr fontId="4"/>
  </si>
  <si>
    <t>一色一生</t>
    <rPh sb="0" eb="4">
      <t>イッショクイッショウ</t>
    </rPh>
    <phoneticPr fontId="4"/>
  </si>
  <si>
    <t>推し、燃ゆ</t>
    <rPh sb="0" eb="1">
      <t>オ</t>
    </rPh>
    <rPh sb="3" eb="4">
      <t>モ</t>
    </rPh>
    <phoneticPr fontId="1"/>
  </si>
  <si>
    <t>不思議な少年</t>
    <rPh sb="0" eb="3">
      <t>フシギ</t>
    </rPh>
    <rPh sb="4" eb="6">
      <t>ショウネン</t>
    </rPh>
    <phoneticPr fontId="4"/>
  </si>
  <si>
    <t>世間胸算用</t>
    <rPh sb="0" eb="5">
      <t>セケンムナザンヨウ</t>
    </rPh>
    <phoneticPr fontId="1"/>
  </si>
  <si>
    <t>k</t>
    <phoneticPr fontId="4"/>
  </si>
  <si>
    <t>アナウンス　総数</t>
    <rPh sb="6" eb="8">
      <t>ソウスウ</t>
    </rPh>
    <phoneticPr fontId="5"/>
  </si>
  <si>
    <t>朗読　総数</t>
    <rPh sb="0" eb="2">
      <t>ロウドク</t>
    </rPh>
    <rPh sb="3" eb="5">
      <t>ソウスウ</t>
    </rPh>
    <phoneticPr fontId="5"/>
  </si>
  <si>
    <t>厚地　晃子</t>
    <rPh sb="0" eb="2">
      <t>アツジ</t>
    </rPh>
    <rPh sb="3" eb="5">
      <t>アキコ</t>
    </rPh>
    <phoneticPr fontId="11"/>
  </si>
  <si>
    <t>ラジオ番組</t>
    <rPh sb="3" eb="5">
      <t>バングミ</t>
    </rPh>
    <phoneticPr fontId="4"/>
  </si>
  <si>
    <t>テレビ番組</t>
    <rPh sb="3" eb="5">
      <t>バングミ</t>
    </rPh>
    <phoneticPr fontId="4"/>
  </si>
  <si>
    <t>AM(高文祭)</t>
  </si>
  <si>
    <t>VM(高文祭)</t>
  </si>
  <si>
    <t>番組部門のみ参加</t>
    <rPh sb="0" eb="2">
      <t>バングミ</t>
    </rPh>
    <rPh sb="2" eb="4">
      <t>ブモン</t>
    </rPh>
    <rPh sb="6" eb="8">
      <t>サンカ</t>
    </rPh>
    <phoneticPr fontId="4"/>
  </si>
  <si>
    <t>　　　　※ファイル名を指定番号+学校名（半角英数）にしてください。（例：宮崎北の場合「04miyakita」となります。）</t>
    <phoneticPr fontId="4"/>
  </si>
  <si>
    <t>木元　孝行</t>
    <rPh sb="0" eb="2">
      <t>キモト</t>
    </rPh>
    <rPh sb="3" eb="5">
      <t>タカユキ</t>
    </rPh>
    <phoneticPr fontId="11"/>
  </si>
  <si>
    <t>※１個700円（税込み）</t>
    <rPh sb="2" eb="3">
      <t>コ</t>
    </rPh>
    <rPh sb="6" eb="7">
      <t>エン</t>
    </rPh>
    <rPh sb="8" eb="10">
      <t>ゼイコ</t>
    </rPh>
    <phoneticPr fontId="4"/>
  </si>
  <si>
    <t>USBメモリ</t>
    <phoneticPr fontId="4"/>
  </si>
  <si>
    <t>個人番号</t>
  </si>
  <si>
    <t>高校名</t>
  </si>
  <si>
    <t>名前</t>
  </si>
  <si>
    <t>フリガナ</t>
  </si>
  <si>
    <t>岡林　遼</t>
  </si>
  <si>
    <t>おかばやし　はるか</t>
  </si>
  <si>
    <t>３年</t>
  </si>
  <si>
    <t>平川　結萌</t>
  </si>
  <si>
    <t>ひらかわ　ゆめ</t>
  </si>
  <si>
    <t>嶋田　澪</t>
  </si>
  <si>
    <t>しまだ　みお</t>
  </si>
  <si>
    <t>生田　結海</t>
  </si>
  <si>
    <t>いくた　ゆうみ</t>
  </si>
  <si>
    <t>野中　美空</t>
  </si>
  <si>
    <t>のなか　みく</t>
  </si>
  <si>
    <t>森　虹太</t>
  </si>
  <si>
    <t>もり　こうた</t>
  </si>
  <si>
    <t>今村　菜詩</t>
  </si>
  <si>
    <t>いまむら　つくし</t>
  </si>
  <si>
    <t>赤尾　春香</t>
  </si>
  <si>
    <t>あかお　はるか</t>
  </si>
  <si>
    <t>福留　有海</t>
  </si>
  <si>
    <t>ふくどめ　あみ</t>
  </si>
  <si>
    <t>比江島　快心</t>
  </si>
  <si>
    <t>ひえじま　かいしん</t>
  </si>
  <si>
    <t>藤原　悠太</t>
  </si>
  <si>
    <t>ふじわら　ゆうた</t>
  </si>
  <si>
    <t>鶴輪　侑女</t>
  </si>
  <si>
    <t>つるわ　ゆめ</t>
  </si>
  <si>
    <t>木下　佳子</t>
  </si>
  <si>
    <t>きのした　かこ</t>
  </si>
  <si>
    <t>２年</t>
  </si>
  <si>
    <t>吉行　紗穂</t>
  </si>
  <si>
    <t>よしゆき　さほ</t>
  </si>
  <si>
    <t>中武　陽南</t>
  </si>
  <si>
    <t>なかたけ　ひな</t>
  </si>
  <si>
    <t>高妻　心音</t>
  </si>
  <si>
    <t>こうづま　ここね</t>
  </si>
  <si>
    <t>小松　由奈</t>
  </si>
  <si>
    <t>こまつ　ゆな</t>
  </si>
  <si>
    <t>清水　奏汰</t>
  </si>
  <si>
    <t>しみず　そうた</t>
  </si>
  <si>
    <t>松村　芙羽佳</t>
  </si>
  <si>
    <t>まつむら　ふうか</t>
  </si>
  <si>
    <t>肥田木　里菜</t>
  </si>
  <si>
    <t>ひだき　りな</t>
  </si>
  <si>
    <t>松下　矩羽</t>
  </si>
  <si>
    <t>まつした　くう</t>
  </si>
  <si>
    <t>是永　優月</t>
  </si>
  <si>
    <t>これなが　ゆづき</t>
  </si>
  <si>
    <t>日高　麻緒</t>
  </si>
  <si>
    <t>ひだか　まお</t>
  </si>
  <si>
    <t>河野　文美叶</t>
  </si>
  <si>
    <t>かわの　ふみか</t>
  </si>
  <si>
    <t>中山　智江未</t>
  </si>
  <si>
    <t>なかやま　ちえみ</t>
  </si>
  <si>
    <t>田中　遙</t>
  </si>
  <si>
    <t>たなか　はるか</t>
  </si>
  <si>
    <t>関谷　華鈴</t>
  </si>
  <si>
    <t>せきや　かりん</t>
  </si>
  <si>
    <t>黒木　輝</t>
  </si>
  <si>
    <t>くろき　ひかる</t>
  </si>
  <si>
    <t>岡村　ひかり</t>
  </si>
  <si>
    <t>おかむら　ひかり</t>
  </si>
  <si>
    <t>竹元　光希</t>
  </si>
  <si>
    <t>たけもと　みき</t>
  </si>
  <si>
    <t>濵砂　杏里紗</t>
  </si>
  <si>
    <t>はますな　ありさ</t>
  </si>
  <si>
    <t>山分　千聖</t>
  </si>
  <si>
    <t>ひろしま　けいせい</t>
  </si>
  <si>
    <t>岩尾　佳音</t>
  </si>
  <si>
    <t>いわお　かのん</t>
  </si>
  <si>
    <t>水田　心晴</t>
  </si>
  <si>
    <t>みずた　こはる</t>
  </si>
  <si>
    <t>髙野　寛太</t>
  </si>
  <si>
    <t>たかの　かんた</t>
  </si>
  <si>
    <t>池田　愛佳　　</t>
  </si>
  <si>
    <t>いけだ　まなか</t>
  </si>
  <si>
    <t>小倉　勇仁</t>
  </si>
  <si>
    <t>おぐら　ゆうと</t>
  </si>
  <si>
    <t>時任　愛奈</t>
  </si>
  <si>
    <t>ときとう　まな</t>
  </si>
  <si>
    <t>岩下　綾香</t>
  </si>
  <si>
    <t>いわした　あやか</t>
  </si>
  <si>
    <t>湯地　姫菜乃</t>
  </si>
  <si>
    <t>ゆぢ　ひなの</t>
  </si>
  <si>
    <t>楠浦　結愛</t>
  </si>
  <si>
    <t>くすうら　ゆあ</t>
  </si>
  <si>
    <t>田中　比彩</t>
  </si>
  <si>
    <t>たなか　ひいろ</t>
  </si>
  <si>
    <t>藤井　湊菜</t>
  </si>
  <si>
    <t>ふじい　かんな</t>
  </si>
  <si>
    <t>渡邉　由菜</t>
  </si>
  <si>
    <t>わたなべ　ゆうな</t>
  </si>
  <si>
    <t>岩切　菜峰</t>
  </si>
  <si>
    <t>いわきり　なお</t>
  </si>
  <si>
    <t>本庄</t>
  </si>
  <si>
    <t>一ノ瀬　望愛</t>
  </si>
  <si>
    <t>いちのせ　のあ</t>
  </si>
  <si>
    <t>平野　択真</t>
  </si>
  <si>
    <t>ひらの　たくま</t>
  </si>
  <si>
    <t>井上　姫奈</t>
  </si>
  <si>
    <t>いのうえ　ひな</t>
  </si>
  <si>
    <t>川上　光宙</t>
  </si>
  <si>
    <t>かわかみ　ひかり</t>
  </si>
  <si>
    <t>冨永　愛音</t>
  </si>
  <si>
    <t>とみなが　あいね</t>
  </si>
  <si>
    <t>丸山　絢葉</t>
  </si>
  <si>
    <t>まるやま　あやは</t>
  </si>
  <si>
    <t>妻</t>
  </si>
  <si>
    <t>壹岐　美都</t>
  </si>
  <si>
    <t>いき　みさと</t>
  </si>
  <si>
    <t>金丸　梨乃</t>
  </si>
  <si>
    <t>かねまる　りの</t>
  </si>
  <si>
    <t>市園　歌鈴</t>
  </si>
  <si>
    <t>いちぞの　かりん</t>
  </si>
  <si>
    <t>川内　瑛蓮</t>
  </si>
  <si>
    <t>かわうち　えれん</t>
  </si>
  <si>
    <t>今村　圭太</t>
  </si>
  <si>
    <t>いまむら　けいた</t>
  </si>
  <si>
    <t>坂元　琳虎</t>
  </si>
  <si>
    <t>さかもと　りんと</t>
  </si>
  <si>
    <t>原田　奈南</t>
  </si>
  <si>
    <t>はらだ　ななみ</t>
  </si>
  <si>
    <t>金井　涼花</t>
  </si>
  <si>
    <t>かない　りょうか</t>
  </si>
  <si>
    <t>白尾　凛</t>
  </si>
  <si>
    <t>しらお　りん</t>
  </si>
  <si>
    <t>藤本　紗矢香</t>
  </si>
  <si>
    <t>ふじもと　さやか</t>
  </si>
  <si>
    <t>古市　優梨彩</t>
  </si>
  <si>
    <t>ふるいち　ゆりあ</t>
  </si>
  <si>
    <t>清水　葵衣</t>
  </si>
  <si>
    <t>しみず　あおい</t>
  </si>
  <si>
    <t>𠮷田　ひより</t>
  </si>
  <si>
    <t>よしだ　ひより</t>
  </si>
  <si>
    <t>河野　莉子</t>
  </si>
  <si>
    <t>かわの　りこ</t>
  </si>
  <si>
    <t>永迫　侑樹</t>
  </si>
  <si>
    <t>ながさこ　ゆうき</t>
  </si>
  <si>
    <t>前田　夏希</t>
  </si>
  <si>
    <t>まえだ　なつき</t>
  </si>
  <si>
    <t>古川　ともか</t>
  </si>
  <si>
    <t>ふるかわ　ともか</t>
  </si>
  <si>
    <t>市來　莉杏</t>
  </si>
  <si>
    <t>いちき　りあ</t>
  </si>
  <si>
    <t>黒木　琴音</t>
  </si>
  <si>
    <t>くろき　ことね</t>
  </si>
  <si>
    <t>北鶴　彩乃</t>
  </si>
  <si>
    <t>きたつる　あやの</t>
  </si>
  <si>
    <t>岩﨑　怜菜</t>
  </si>
  <si>
    <t>いわさき　れいな</t>
  </si>
  <si>
    <t>東脇　陸斗</t>
  </si>
  <si>
    <t>ひがしわき　りくと</t>
  </si>
  <si>
    <t>横山　聖羅</t>
  </si>
  <si>
    <t>よこやま　きよら</t>
  </si>
  <si>
    <t>平山　奏</t>
  </si>
  <si>
    <t>ひらやま　かなで</t>
  </si>
  <si>
    <t>下原　未来</t>
  </si>
  <si>
    <t>しもはら　みらい</t>
  </si>
  <si>
    <t>小川　櫂</t>
  </si>
  <si>
    <t>おがわ　かい</t>
  </si>
  <si>
    <t>中野　惠心</t>
  </si>
  <si>
    <t>なかの　さとみ</t>
  </si>
  <si>
    <t>田中　和</t>
  </si>
  <si>
    <t>たなか　なごみ</t>
  </si>
  <si>
    <t>能勢　元気</t>
  </si>
  <si>
    <t>のせ　げんき</t>
  </si>
  <si>
    <t>清水　優太</t>
  </si>
  <si>
    <t>しみず　ゆうた</t>
  </si>
  <si>
    <t>橋倉　悠</t>
  </si>
  <si>
    <t>はしくら　はるか</t>
  </si>
  <si>
    <t>山本　直樹</t>
  </si>
  <si>
    <t>やまもと　なおき</t>
  </si>
  <si>
    <t>本部　志</t>
  </si>
  <si>
    <t>ほんぶ　のぞみ</t>
  </si>
  <si>
    <t>矢野　歩夢</t>
  </si>
  <si>
    <t>やの　あゆむ</t>
  </si>
  <si>
    <t>延岡星雲</t>
  </si>
  <si>
    <t>田中　夢奈</t>
  </si>
  <si>
    <t>たなか　ゆめな</t>
  </si>
  <si>
    <t>橋野　心花</t>
  </si>
  <si>
    <t>はしの　みはな</t>
  </si>
  <si>
    <t>山本　祥子</t>
  </si>
  <si>
    <t>やまもと　しょうこ</t>
  </si>
  <si>
    <t>一瀬　優心</t>
  </si>
  <si>
    <t>いちのせ　ゆうしん</t>
  </si>
  <si>
    <t>牧野　優羽香</t>
  </si>
  <si>
    <t>まきの　ゆうか</t>
  </si>
  <si>
    <t>大下　紘奈</t>
  </si>
  <si>
    <t>おおした　ひろな</t>
  </si>
  <si>
    <t>甲斐　あいな</t>
  </si>
  <si>
    <t>かい　あいな</t>
  </si>
  <si>
    <t>岩田　千陽</t>
  </si>
  <si>
    <t>いわた　ちはる</t>
  </si>
  <si>
    <t>蛯原　すみれ</t>
  </si>
  <si>
    <t>えびはら　すみれ</t>
  </si>
  <si>
    <t>牧野　夢叶</t>
  </si>
  <si>
    <t>まきの　ゆめか</t>
  </si>
  <si>
    <t>三浦　暖姫</t>
  </si>
  <si>
    <t>みうら　はるひ</t>
  </si>
  <si>
    <t>三尾　琴羽</t>
  </si>
  <si>
    <t>みお　ことは</t>
  </si>
  <si>
    <t>山床　心晴</t>
  </si>
  <si>
    <t>やまとこ　こはる</t>
  </si>
  <si>
    <t>畝原　夏宝</t>
  </si>
  <si>
    <t>うねはら　なお</t>
  </si>
  <si>
    <t>佐藤　英輝</t>
  </si>
  <si>
    <t>さとう　えいき</t>
  </si>
  <si>
    <t>佐藤　悠輝</t>
  </si>
  <si>
    <t>さとう　ゆうき</t>
  </si>
  <si>
    <t>那須　みらい</t>
  </si>
  <si>
    <t>なす　みらい</t>
  </si>
  <si>
    <t>田代　智花</t>
  </si>
  <si>
    <t>たしろ　ちか</t>
  </si>
  <si>
    <t>日髙　有彩</t>
  </si>
  <si>
    <t>ひだか　ありさ</t>
  </si>
  <si>
    <t>小泉　麗華</t>
  </si>
  <si>
    <t>こいずみ　れいか</t>
  </si>
  <si>
    <t>山口　陽華</t>
  </si>
  <si>
    <t>やまぐち　はるか</t>
  </si>
  <si>
    <t>荻原　大輔</t>
  </si>
  <si>
    <t>おぎはら　だいすけ</t>
  </si>
  <si>
    <t>早瀬　由夏</t>
  </si>
  <si>
    <t>はやせ　ゆいか</t>
  </si>
  <si>
    <t>平岡　千和</t>
  </si>
  <si>
    <t>ひらおか　ちな</t>
  </si>
  <si>
    <t>五ヶ瀬中等教育</t>
  </si>
  <si>
    <t>西川　智葉</t>
  </si>
  <si>
    <t>にしかわ　ともよ</t>
  </si>
  <si>
    <t>寺原　来華</t>
  </si>
  <si>
    <t>てらばる　らいか</t>
  </si>
  <si>
    <t>松田　蒼史</t>
  </si>
  <si>
    <t>まつた　そうし</t>
  </si>
  <si>
    <t>河野　来美</t>
  </si>
  <si>
    <t>かわの　くるみ</t>
  </si>
  <si>
    <t>瓜倉　美羅</t>
  </si>
  <si>
    <t>うりくら　みら</t>
  </si>
  <si>
    <t>穐田　弥禄</t>
  </si>
  <si>
    <t>あきた　みろく</t>
  </si>
  <si>
    <t>川口　舞</t>
  </si>
  <si>
    <t>かわぐち　まい</t>
  </si>
  <si>
    <t>伊賀　心寧</t>
  </si>
  <si>
    <t>いが　ここね</t>
  </si>
  <si>
    <t>田中　夢</t>
  </si>
  <si>
    <t>たなか　ゆめ</t>
  </si>
  <si>
    <t>野邊　博信</t>
  </si>
  <si>
    <t>のべ　ひろのぶ</t>
  </si>
  <si>
    <t>山内　まな</t>
  </si>
  <si>
    <t>やまうち　まな</t>
  </si>
  <si>
    <t>是永　桃香</t>
  </si>
  <si>
    <t>これなが　ももか</t>
  </si>
  <si>
    <t>本田　桃香</t>
  </si>
  <si>
    <t>ほんだ　ももか</t>
  </si>
  <si>
    <t>小森　咲良</t>
  </si>
  <si>
    <t>こもり　さくら</t>
  </si>
  <si>
    <t>佐藤　こころ</t>
  </si>
  <si>
    <t>さとう　こころ</t>
  </si>
  <si>
    <t>栗田　澄空</t>
  </si>
  <si>
    <t>くりた　みそら</t>
  </si>
  <si>
    <t>椎　一真</t>
  </si>
  <si>
    <t>しい　かずま</t>
  </si>
  <si>
    <t>恩田　愛夕</t>
  </si>
  <si>
    <t>おんだ　あゆ</t>
  </si>
  <si>
    <t>﨑枝　みり</t>
  </si>
  <si>
    <t>さきえだ　みり</t>
  </si>
  <si>
    <t>川﨑　由惟</t>
  </si>
  <si>
    <t>かわさき　ゆい</t>
  </si>
  <si>
    <t>野邊　朝陽</t>
  </si>
  <si>
    <t>のべ　あさひ</t>
  </si>
  <si>
    <t>長友　亮太郎</t>
  </si>
  <si>
    <t>ながとも　りょうたろう</t>
  </si>
  <si>
    <t>吉玉　千咲</t>
  </si>
  <si>
    <t>よしたま　ちさき</t>
  </si>
  <si>
    <t>湯浅　愛稀</t>
  </si>
  <si>
    <t>ゆあさ　あき</t>
  </si>
  <si>
    <t>川口　円良</t>
  </si>
  <si>
    <t>かわぐち　つぶら</t>
  </si>
  <si>
    <t>星加　恭子</t>
  </si>
  <si>
    <t>ほしか　きょうこ</t>
  </si>
  <si>
    <t>新庄　柚月</t>
  </si>
  <si>
    <t>しんじょう　ゆづき</t>
  </si>
  <si>
    <t>宮脇　泰智</t>
  </si>
  <si>
    <t>みやわき　たいち</t>
  </si>
  <si>
    <t>戸高　来夢</t>
  </si>
  <si>
    <t>とだか　らむ</t>
  </si>
  <si>
    <t>小山田　美怜</t>
  </si>
  <si>
    <t>おやまだ　みさと</t>
  </si>
  <si>
    <t>猪股　なのほ</t>
  </si>
  <si>
    <t>いのまた　なのほ</t>
  </si>
  <si>
    <t>曾我　唯花</t>
  </si>
  <si>
    <t>そが　ゆいか</t>
  </si>
  <si>
    <t>甲斐　実悠</t>
  </si>
  <si>
    <t>かい　みゆう</t>
  </si>
  <si>
    <t>菅　陽南</t>
  </si>
  <si>
    <t>すが　はるな</t>
  </si>
  <si>
    <t>長友　まどか</t>
  </si>
  <si>
    <t>ながとも　まどか</t>
  </si>
  <si>
    <t>柿崎　世成</t>
  </si>
  <si>
    <t>かきざき　せな</t>
  </si>
  <si>
    <t>岩切　梨華</t>
  </si>
  <si>
    <t>いわきり　りんか</t>
  </si>
  <si>
    <t>川崎　桜乃花</t>
  </si>
  <si>
    <t>かわさき　ほのか</t>
  </si>
  <si>
    <t>谷山　紗友里</t>
  </si>
  <si>
    <t>たにやま　さゆり</t>
  </si>
  <si>
    <t>永山　凜桜</t>
  </si>
  <si>
    <t>ながやま　りおん</t>
  </si>
  <si>
    <t>濵田　茉希</t>
  </si>
  <si>
    <t>はまだ　まの</t>
  </si>
  <si>
    <t>鳥越　心咲</t>
  </si>
  <si>
    <t>とりごえ　みさき</t>
  </si>
  <si>
    <t>平石　紗彩</t>
  </si>
  <si>
    <t>ひらいし　さあや</t>
  </si>
  <si>
    <t>今別府　來夢</t>
  </si>
  <si>
    <t>いまべっぷ　らいむ</t>
  </si>
  <si>
    <t>三好　由莉</t>
  </si>
  <si>
    <t>みよし　ゆり</t>
  </si>
  <si>
    <t>髙﨑　芽奈</t>
  </si>
  <si>
    <t>たかさき　めいな</t>
  </si>
  <si>
    <t>草野　七海</t>
  </si>
  <si>
    <t>くさの　ななみ</t>
  </si>
  <si>
    <t>井手　美月</t>
  </si>
  <si>
    <t>いで　みつき</t>
  </si>
  <si>
    <t>河野　愛加</t>
  </si>
  <si>
    <t>かわの　あいか</t>
  </si>
  <si>
    <t>中城　葵</t>
  </si>
  <si>
    <t>なかじょう　あおい</t>
  </si>
  <si>
    <t>長田　悠華子</t>
  </si>
  <si>
    <t>おさだ　ゆかこ</t>
  </si>
  <si>
    <t>押川　真宗</t>
  </si>
  <si>
    <t>おしかわ　まさむね</t>
  </si>
  <si>
    <t>瀬田　心音</t>
  </si>
  <si>
    <t>せた ここね</t>
  </si>
  <si>
    <t>牛衞　慎之介</t>
  </si>
  <si>
    <t>うしえ　しんのすけ</t>
  </si>
  <si>
    <t>丸山　璃音</t>
  </si>
  <si>
    <t>まるやま　りおん</t>
  </si>
  <si>
    <t>ウルスラ</t>
  </si>
  <si>
    <t>林田　梨佐</t>
  </si>
  <si>
    <t>はやしだ　りさ</t>
  </si>
  <si>
    <t>神﨑　美礼</t>
  </si>
  <si>
    <t>かんざき　みれい</t>
  </si>
  <si>
    <t>末永　結生</t>
  </si>
  <si>
    <t>すえなが　ゆぅい</t>
  </si>
  <si>
    <t>妹尾　美維南</t>
  </si>
  <si>
    <t>せお　みいな</t>
  </si>
  <si>
    <t>米丸　歩実</t>
  </si>
  <si>
    <t>よねまる　あゆみ</t>
  </si>
  <si>
    <t>立元　星來</t>
  </si>
  <si>
    <t>たちもと　せら</t>
  </si>
  <si>
    <t>肝付　由衣</t>
  </si>
  <si>
    <t>きもつき　ゆい</t>
  </si>
  <si>
    <t>近藤　あい</t>
  </si>
  <si>
    <t>こんどう　あい</t>
  </si>
  <si>
    <t>橋口　流瑠</t>
  </si>
  <si>
    <t>はしぐち　るる</t>
  </si>
  <si>
    <t>𠮷元　希</t>
  </si>
  <si>
    <t>よしもと　のぞむ</t>
  </si>
  <si>
    <t>登録番号</t>
    <rPh sb="0" eb="4">
      <t>トウロクバンゴウ</t>
    </rPh>
    <phoneticPr fontId="4"/>
  </si>
  <si>
    <t>R06
新人大会</t>
    <rPh sb="4" eb="8">
      <t>シンジンタイカイ</t>
    </rPh>
    <phoneticPr fontId="7"/>
  </si>
  <si>
    <t>中村　絢香</t>
    <rPh sb="0" eb="2">
      <t>ナカムラ</t>
    </rPh>
    <rPh sb="3" eb="5">
      <t>アヤカ</t>
    </rPh>
    <phoneticPr fontId="80"/>
  </si>
  <si>
    <t>菊池　智愛里</t>
    <rPh sb="0" eb="2">
      <t>キクチ</t>
    </rPh>
    <rPh sb="3" eb="4">
      <t>チ</t>
    </rPh>
    <rPh sb="4" eb="5">
      <t>アイ</t>
    </rPh>
    <rPh sb="5" eb="6">
      <t>サト</t>
    </rPh>
    <phoneticPr fontId="4"/>
  </si>
  <si>
    <t>松枝　尚子</t>
    <rPh sb="0" eb="2">
      <t>マツエダ</t>
    </rPh>
    <rPh sb="3" eb="5">
      <t>ナオコ</t>
    </rPh>
    <phoneticPr fontId="4"/>
  </si>
  <si>
    <t>押川　まゆみ</t>
    <rPh sb="0" eb="2">
      <t>オシカワ</t>
    </rPh>
    <phoneticPr fontId="1"/>
  </si>
  <si>
    <t>原田　涼子</t>
    <rPh sb="0" eb="2">
      <t>ハラダ</t>
    </rPh>
    <rPh sb="3" eb="5">
      <t>リョウコ</t>
    </rPh>
    <phoneticPr fontId="4"/>
  </si>
  <si>
    <t>鬼丸　一平</t>
    <rPh sb="0" eb="2">
      <t>オニマル</t>
    </rPh>
    <rPh sb="3" eb="5">
      <t>イッペイ</t>
    </rPh>
    <phoneticPr fontId="4"/>
  </si>
  <si>
    <t>湯浅　弘一</t>
    <rPh sb="0" eb="2">
      <t>ユアサ</t>
    </rPh>
    <rPh sb="3" eb="5">
      <t>ヒロカズ</t>
    </rPh>
    <phoneticPr fontId="4"/>
  </si>
  <si>
    <t>清　俊憲</t>
    <rPh sb="0" eb="1">
      <t>セイ</t>
    </rPh>
    <rPh sb="2" eb="4">
      <t>トシノリ</t>
    </rPh>
    <phoneticPr fontId="4"/>
  </si>
  <si>
    <t>坂田　真奈美</t>
    <rPh sb="0" eb="2">
      <t>サカタ</t>
    </rPh>
    <rPh sb="3" eb="6">
      <t>マナミ</t>
    </rPh>
    <phoneticPr fontId="4"/>
  </si>
  <si>
    <t>喜久山　憂</t>
    <rPh sb="0" eb="3">
      <t>キクヤマ</t>
    </rPh>
    <rPh sb="4" eb="5">
      <t>ユウ</t>
    </rPh>
    <phoneticPr fontId="11"/>
  </si>
  <si>
    <t>福重　美帆</t>
    <rPh sb="0" eb="2">
      <t>アツジ</t>
    </rPh>
    <rPh sb="3" eb="5">
      <t>アキコ</t>
    </rPh>
    <phoneticPr fontId="11"/>
  </si>
  <si>
    <t>アンソニー・ラマ・ジョーンズ</t>
    <phoneticPr fontId="4"/>
  </si>
  <si>
    <t>川畑　恵</t>
    <rPh sb="0" eb="2">
      <t>カワバタ</t>
    </rPh>
    <rPh sb="3" eb="4">
      <t>メグミ</t>
    </rPh>
    <phoneticPr fontId="4"/>
  </si>
  <si>
    <t>櫻美学園高等学校</t>
    <rPh sb="0" eb="1">
      <t>サクラ</t>
    </rPh>
    <rPh sb="1" eb="2">
      <t>ビ</t>
    </rPh>
    <rPh sb="2" eb="4">
      <t>ガクエン</t>
    </rPh>
    <phoneticPr fontId="4"/>
  </si>
  <si>
    <t>甲斐　英勝</t>
    <rPh sb="0" eb="2">
      <t>カイ</t>
    </rPh>
    <rPh sb="3" eb="5">
      <t>ヒデカツ</t>
    </rPh>
    <phoneticPr fontId="4"/>
  </si>
  <si>
    <r>
      <t>●ふりがな
　</t>
    </r>
    <r>
      <rPr>
        <sz val="8"/>
        <color rgb="FFFF0000"/>
        <rFont val="UD デジタル 教科書体 NK-R"/>
        <family val="1"/>
        <charset val="128"/>
      </rPr>
      <t>(姓と名間は1字空白</t>
    </r>
    <r>
      <rPr>
        <sz val="8"/>
        <rFont val="UD デジタル 教科書体 NK-R"/>
        <family val="1"/>
        <charset val="128"/>
      </rPr>
      <t>）
●番組部門は作品名のよみかた
　　</t>
    </r>
    <r>
      <rPr>
        <sz val="8"/>
        <color rgb="FFFF0000"/>
        <rFont val="UD デジタル 教科書体 NK-R"/>
        <family val="1"/>
        <charset val="128"/>
      </rPr>
      <t>必ず記入すること</t>
    </r>
    <phoneticPr fontId="4"/>
  </si>
  <si>
    <t>学年</t>
    <rPh sb="0" eb="2">
      <t>ガクネン</t>
    </rPh>
    <phoneticPr fontId="4"/>
  </si>
  <si>
    <t>佐土原01</t>
  </si>
  <si>
    <t>宮崎大宮02</t>
  </si>
  <si>
    <t>宮崎海洋03</t>
  </si>
  <si>
    <t>宮崎北04</t>
  </si>
  <si>
    <t>宮崎工業05</t>
  </si>
  <si>
    <t>宮崎商業06</t>
  </si>
  <si>
    <t>宮崎西07</t>
  </si>
  <si>
    <t>宮崎農業08</t>
  </si>
  <si>
    <t>宮崎東09</t>
  </si>
  <si>
    <t>宮崎南10</t>
  </si>
  <si>
    <t>本庄11</t>
  </si>
  <si>
    <t>高鍋12</t>
  </si>
  <si>
    <t>高鍋農業13</t>
  </si>
  <si>
    <t>都農14</t>
  </si>
  <si>
    <t>妻15</t>
  </si>
  <si>
    <t>高城21</t>
  </si>
  <si>
    <t>都城泉ヶ丘22</t>
  </si>
  <si>
    <t>都城西23</t>
  </si>
  <si>
    <t>都城工業24</t>
  </si>
  <si>
    <t>都城商業25</t>
  </si>
  <si>
    <t>都城農業26</t>
  </si>
  <si>
    <t>小林27</t>
  </si>
  <si>
    <t>小林秀峰28</t>
  </si>
  <si>
    <t>飯野29</t>
  </si>
  <si>
    <t>延岡41</t>
  </si>
  <si>
    <t>延岡工業42</t>
  </si>
  <si>
    <t>延岡商業43</t>
  </si>
  <si>
    <t>延岡星雲44</t>
  </si>
  <si>
    <t>延岡青朋45</t>
  </si>
  <si>
    <t>富島46</t>
  </si>
  <si>
    <t>日向47</t>
  </si>
  <si>
    <t>日向工業48</t>
  </si>
  <si>
    <t>門川49</t>
  </si>
  <si>
    <t>高千穂50</t>
  </si>
  <si>
    <t>五ヶ瀬中等教育51</t>
  </si>
  <si>
    <t>日南61</t>
  </si>
  <si>
    <t>日南振徳62</t>
  </si>
  <si>
    <t>福島63</t>
  </si>
  <si>
    <t>日南学園 宮崎穎学館71</t>
  </si>
  <si>
    <t>日章学園72</t>
  </si>
  <si>
    <t>日向学院73</t>
  </si>
  <si>
    <t>鵬翔74</t>
  </si>
  <si>
    <t>宮崎日大75</t>
  </si>
  <si>
    <t>宮崎第一76</t>
  </si>
  <si>
    <t>宮崎学園77</t>
  </si>
  <si>
    <t>明倫館78</t>
  </si>
  <si>
    <t>日章学園 九州国際79</t>
  </si>
  <si>
    <t>小林西80</t>
  </si>
  <si>
    <t>日南学園81</t>
  </si>
  <si>
    <t>延岡学園82</t>
  </si>
  <si>
    <t>聖心ウルスラ83</t>
  </si>
  <si>
    <t>都城聖ドミニコ84</t>
  </si>
  <si>
    <t>都城85</t>
  </si>
  <si>
    <t>櫻美86</t>
  </si>
  <si>
    <t>クラーク87</t>
  </si>
  <si>
    <t>みやざき中央支援91</t>
  </si>
  <si>
    <t>赤江まつばら支援92</t>
  </si>
  <si>
    <t>みなみのかぜ支援93</t>
  </si>
  <si>
    <t>清武せいりゅう支援94</t>
  </si>
  <si>
    <t>日南くろしお支援95</t>
  </si>
  <si>
    <t>日向ひまわり支援96</t>
  </si>
  <si>
    <t>都城きりしま支援 小林97</t>
  </si>
  <si>
    <t>都城きりしま支援98</t>
  </si>
  <si>
    <t>延岡しろやま支援99</t>
  </si>
  <si>
    <t>延岡しろやま支援 高千穂100</t>
  </si>
  <si>
    <t>都城さくら聴覚支援101</t>
  </si>
  <si>
    <t>日向ひまわり支援102</t>
  </si>
  <si>
    <t>河野　蘭</t>
  </si>
  <si>
    <t>かわの　らん</t>
  </si>
  <si>
    <t>１年</t>
  </si>
  <si>
    <t>玉村　羽輝</t>
  </si>
  <si>
    <t>たまむら　うき</t>
  </si>
  <si>
    <t>上ノ町　璃乎</t>
  </si>
  <si>
    <t>うえのまち　りこ</t>
  </si>
  <si>
    <t>鈴木　七々</t>
  </si>
  <si>
    <t>すずき　なな</t>
  </si>
  <si>
    <t>竹本　かのん</t>
  </si>
  <si>
    <t>たけもと　かのん</t>
  </si>
  <si>
    <t>田中　玲音奈</t>
  </si>
  <si>
    <t>たなか　れおな</t>
  </si>
  <si>
    <t>𠮷永　彩乃</t>
  </si>
  <si>
    <t>よしなが　あやの</t>
  </si>
  <si>
    <t>飯尾　沙朱</t>
  </si>
  <si>
    <t>いいお　さあや</t>
  </si>
  <si>
    <t>石川　華子</t>
  </si>
  <si>
    <t>いしかわ　はなこ</t>
  </si>
  <si>
    <t>黒田　理奈</t>
  </si>
  <si>
    <t>くろだ　りな</t>
  </si>
  <si>
    <t>桑畑　心晴</t>
  </si>
  <si>
    <t>くわはた　こはる</t>
  </si>
  <si>
    <t>清水　心春</t>
  </si>
  <si>
    <t>しみず　こはる</t>
  </si>
  <si>
    <t>山下　楓香</t>
  </si>
  <si>
    <t>やました　ふうか</t>
  </si>
  <si>
    <t>野尻　奈穂実</t>
  </si>
  <si>
    <t>のじり　なおみ</t>
  </si>
  <si>
    <t>工藤　花凪観</t>
  </si>
  <si>
    <t>くどう　かなみ</t>
  </si>
  <si>
    <t>甲斐　笑里</t>
  </si>
  <si>
    <t>かい　えみり</t>
  </si>
  <si>
    <t>佐藤　妃美歌</t>
  </si>
  <si>
    <t>さとう　ひみか</t>
  </si>
  <si>
    <t>大﨑　みは音</t>
  </si>
  <si>
    <t>おおさき　みはね</t>
  </si>
  <si>
    <t>福留　早希</t>
  </si>
  <si>
    <t>ふくどめ　さき</t>
  </si>
  <si>
    <t>三木　瑠々花</t>
  </si>
  <si>
    <t>みき　るるか</t>
  </si>
  <si>
    <t>平仁田　虎徹</t>
  </si>
  <si>
    <t>ひらにた　こてつ</t>
  </si>
  <si>
    <t>河野　歩実</t>
  </si>
  <si>
    <t>かわの　あゆみ</t>
  </si>
  <si>
    <t>中川　幹太</t>
  </si>
  <si>
    <t>なかがわ　かんた</t>
  </si>
  <si>
    <t>上薗　咲良</t>
  </si>
  <si>
    <t>かみぞの　さくら</t>
  </si>
  <si>
    <t>盛　幸未</t>
  </si>
  <si>
    <t>もり　こうみ</t>
  </si>
  <si>
    <t>大平　幸太郎</t>
  </si>
  <si>
    <t>おおひら　こうたろう</t>
  </si>
  <si>
    <t>髙妻　大希</t>
  </si>
  <si>
    <t>こうづま　たいき</t>
  </si>
  <si>
    <t>島崎　妃奈</t>
  </si>
  <si>
    <t>しまざき　ひな</t>
  </si>
  <si>
    <t>髙田　紗羽</t>
  </si>
  <si>
    <t>たかだ　すずは</t>
  </si>
  <si>
    <t>沖水　綾音</t>
  </si>
  <si>
    <t>おきみず　あやね</t>
  </si>
  <si>
    <t>冨永　麻央</t>
  </si>
  <si>
    <t>とみなが　まお</t>
  </si>
  <si>
    <t>小村　虹聖</t>
  </si>
  <si>
    <t>こむら　にこ</t>
  </si>
  <si>
    <t>谷川　司</t>
  </si>
  <si>
    <t>たにがわ　つかさ</t>
  </si>
  <si>
    <t>冨永　梨央</t>
  </si>
  <si>
    <t>とみなが　りお</t>
  </si>
  <si>
    <t>濵畑　茉優</t>
  </si>
  <si>
    <t>はまはた　まゆ</t>
  </si>
  <si>
    <t>村上　陽花</t>
  </si>
  <si>
    <t>むらかみ　はるか</t>
  </si>
  <si>
    <t>愛甲　彩喜</t>
  </si>
  <si>
    <t>あいこう　さき</t>
  </si>
  <si>
    <t>阿万　宗司</t>
  </si>
  <si>
    <t>あまん　そうじ</t>
  </si>
  <si>
    <t>荒木　穂香</t>
  </si>
  <si>
    <t>あらき　ほのか</t>
  </si>
  <si>
    <t>大野　海里</t>
  </si>
  <si>
    <t>おおの　かいり</t>
  </si>
  <si>
    <t>黒木　和也</t>
  </si>
  <si>
    <t>くろき　かずや</t>
  </si>
  <si>
    <t>房安　久瑠美</t>
  </si>
  <si>
    <t>ふさやす　くるみ</t>
  </si>
  <si>
    <t>藤田　一平</t>
  </si>
  <si>
    <t>ふじた　いっぺい</t>
  </si>
  <si>
    <t>長谷川　友菜</t>
  </si>
  <si>
    <t>はせがわ　ゆな</t>
  </si>
  <si>
    <t>甲斐　咲稀</t>
  </si>
  <si>
    <t>かい　さき</t>
  </si>
  <si>
    <t>佐藤　ことな</t>
  </si>
  <si>
    <t>さとう　ことな</t>
  </si>
  <si>
    <t>上野　優華</t>
  </si>
  <si>
    <t>うえの　ゆうか</t>
  </si>
  <si>
    <t>中道　萌花</t>
  </si>
  <si>
    <t>なかみち　ももか</t>
  </si>
  <si>
    <t>田坂　宗士</t>
  </si>
  <si>
    <t>たさか　そうし</t>
  </si>
  <si>
    <t>串間　希美</t>
  </si>
  <si>
    <t>くしま　のぞみ</t>
  </si>
  <si>
    <t>中島　尊琉</t>
  </si>
  <si>
    <t>なかしま　たける</t>
  </si>
  <si>
    <t>後藤　蒼太</t>
  </si>
  <si>
    <t>ごとう　そうた</t>
  </si>
  <si>
    <t>いのまた　ゆうた</t>
  </si>
  <si>
    <t>山内　優河</t>
  </si>
  <si>
    <t>やまうち　ゆうが</t>
  </si>
  <si>
    <t>熊谷　雛乃</t>
  </si>
  <si>
    <t>くまがえ　ひなの</t>
  </si>
  <si>
    <t>堀内　敬仁</t>
  </si>
  <si>
    <t>ほりうち　けいしん</t>
  </si>
  <si>
    <t>工藤　由宇</t>
  </si>
  <si>
    <t>くどう　ゆう</t>
  </si>
  <si>
    <t>榎田　美如</t>
  </si>
  <si>
    <t>えのきだ　みこと</t>
  </si>
  <si>
    <t>酒井　そら</t>
  </si>
  <si>
    <t>さかい　そら</t>
  </si>
  <si>
    <t>吉田　七望</t>
  </si>
  <si>
    <t>よしだ　ななみ</t>
  </si>
  <si>
    <t>瀬戸山　優輝</t>
  </si>
  <si>
    <t>せとやま　ゆうき</t>
  </si>
  <si>
    <t>濱野　兼伸</t>
  </si>
  <si>
    <t>はまの　けんしん</t>
  </si>
  <si>
    <t>田中　那奈</t>
  </si>
  <si>
    <t>たなか　なな</t>
  </si>
  <si>
    <t>矢野　朱音</t>
  </si>
  <si>
    <t>やの　あかね</t>
  </si>
  <si>
    <t>杉尾　優夏</t>
  </si>
  <si>
    <t>すぎお　ゆうな</t>
  </si>
  <si>
    <t>菊川　安美</t>
  </si>
  <si>
    <t>きくかわ　あみ</t>
  </si>
  <si>
    <t>湯地　瑠奈</t>
  </si>
  <si>
    <t>仁田脇　侑那</t>
  </si>
  <si>
    <t>星﨑　聖羽</t>
  </si>
  <si>
    <t>ゆぢ　るな</t>
  </si>
  <si>
    <t>にたわき　ゆな</t>
  </si>
  <si>
    <t>ほしざき　せいは</t>
  </si>
  <si>
    <t>黒木　心結</t>
  </si>
  <si>
    <t>くろき　みゆ</t>
  </si>
  <si>
    <t>宮本　ゆり子</t>
  </si>
  <si>
    <t>みやもと　ゆりこ</t>
  </si>
  <si>
    <t>山元　秋穂</t>
  </si>
  <si>
    <t>やまもと　あきほ</t>
  </si>
  <si>
    <t>柴田　めい</t>
  </si>
  <si>
    <t>しばた　めい</t>
  </si>
  <si>
    <t>川戸　唯那</t>
  </si>
  <si>
    <t>かわど　ゆいな</t>
  </si>
  <si>
    <t>兼重　竜汰</t>
  </si>
  <si>
    <t>かねしげ　りょうた</t>
  </si>
  <si>
    <t>武末　美涼</t>
  </si>
  <si>
    <t>たけすえ　みすず</t>
  </si>
  <si>
    <t>菅原 安悠</t>
  </si>
  <si>
    <t>すがはら　あゆ</t>
  </si>
  <si>
    <t>吉野 キラリ</t>
  </si>
  <si>
    <t>よしの　きらり</t>
  </si>
  <si>
    <t>石垣 巴菜</t>
  </si>
  <si>
    <t>いしがき　はな</t>
  </si>
  <si>
    <t>仮屋 志乃</t>
  </si>
  <si>
    <t>かりや　しの</t>
  </si>
  <si>
    <t>児玉 紗彩</t>
  </si>
  <si>
    <t>こだま さや</t>
  </si>
  <si>
    <t>平野 心華</t>
  </si>
  <si>
    <t>ひらの ここは</t>
  </si>
  <si>
    <t>松永 夕凜</t>
  </si>
  <si>
    <t>まつなが ゆりん</t>
  </si>
  <si>
    <t>甲斐 百花</t>
  </si>
  <si>
    <t>かい ももか</t>
  </si>
  <si>
    <t>井上　歩夏</t>
  </si>
  <si>
    <t>いのうえ　あゆか</t>
  </si>
  <si>
    <t>川越　清佳</t>
  </si>
  <si>
    <t>かわごえ　きよか</t>
  </si>
  <si>
    <t>土藏　翠羽</t>
  </si>
  <si>
    <t>とくら　みう</t>
  </si>
  <si>
    <t>令和７年度の宮崎県高等学校文化連盟放送専門部の大会等 における個人情報の取り扱いに関する同意書</t>
    <phoneticPr fontId="4"/>
  </si>
  <si>
    <t xml:space="preserve"> 令和７年度の宮崎県高等学校文化連盟放送専門部の大会等 における個人情報（肖像権に関わるものを含む）について、宮崎県高等学校文化連盟放送専門部は、次のとおり扱うものとする。</t>
    <phoneticPr fontId="4"/>
  </si>
  <si>
    <t>登録番号</t>
    <rPh sb="0" eb="4">
      <t>トウロクバンゴウ</t>
    </rPh>
    <phoneticPr fontId="7"/>
  </si>
  <si>
    <t>佐藤　美弥</t>
  </si>
  <si>
    <t>さとう　みや</t>
  </si>
  <si>
    <t>林田　隼亮</t>
  </si>
  <si>
    <t>はやしだ　しゅんすけ</t>
  </si>
  <si>
    <t>川﨑　羽花</t>
  </si>
  <si>
    <t>かわさき　うか</t>
  </si>
  <si>
    <t>弓削　柑奈</t>
  </si>
  <si>
    <t>ゆげ　かんな</t>
  </si>
  <si>
    <t>時任　白哉</t>
  </si>
  <si>
    <t>ときとう　びゃくや</t>
  </si>
  <si>
    <t>日野　あかり</t>
  </si>
  <si>
    <t>ひの　あかり</t>
  </si>
  <si>
    <t>鶴﨑　輝</t>
  </si>
  <si>
    <t>つるさき　ひかる</t>
  </si>
  <si>
    <t>生徒登録番号</t>
    <rPh sb="0" eb="6">
      <t>セイトトウロクバンゴウ</t>
    </rPh>
    <phoneticPr fontId="4"/>
  </si>
  <si>
    <t>太田　凪咲</t>
  </si>
  <si>
    <t>おおた　なぎさ</t>
  </si>
  <si>
    <t>小田　柑奈</t>
  </si>
  <si>
    <t>おだ　かんな</t>
  </si>
  <si>
    <t>小野　日緒里</t>
  </si>
  <si>
    <t>おの　ひおり</t>
  </si>
  <si>
    <t>黒木　美羽</t>
  </si>
  <si>
    <t>くろき　みう</t>
  </si>
  <si>
    <t>小林大駕</t>
  </si>
  <si>
    <t>こばやし　たいが</t>
  </si>
  <si>
    <t>尾形　亜依</t>
  </si>
  <si>
    <t>おがた　あい</t>
  </si>
  <si>
    <t>小松　美咲</t>
  </si>
  <si>
    <t>こまつ　みさき</t>
  </si>
  <si>
    <t>澁谷　心美</t>
  </si>
  <si>
    <t>しぶや　ここみ</t>
  </si>
  <si>
    <t>松尾　愛希</t>
  </si>
  <si>
    <t>まつお　あき</t>
  </si>
  <si>
    <t>栁田　桃華</t>
  </si>
  <si>
    <t>やなぎた　ももか</t>
  </si>
  <si>
    <t>工藤　暖珂</t>
  </si>
  <si>
    <t>くどう　はるか</t>
  </si>
  <si>
    <t>黒木　祐正</t>
  </si>
  <si>
    <t>くろき　ゆうせい</t>
  </si>
  <si>
    <t>中尾　希音</t>
  </si>
  <si>
    <t>なかお　ねね</t>
  </si>
  <si>
    <t>二宮　寧々</t>
  </si>
  <si>
    <t>にのみや　ねね</t>
  </si>
  <si>
    <t>三輪　里緒</t>
  </si>
  <si>
    <t>みわ　りお</t>
  </si>
  <si>
    <t/>
  </si>
  <si>
    <t>氏名</t>
    <rPh sb="0" eb="2">
      <t>シメイ</t>
    </rPh>
    <phoneticPr fontId="4"/>
  </si>
  <si>
    <t>前日</t>
    <rPh sb="0" eb="2">
      <t>ゼンジツ</t>
    </rPh>
    <phoneticPr fontId="4"/>
  </si>
  <si>
    <t>１日目</t>
    <rPh sb="1" eb="3">
      <t>ニチメ</t>
    </rPh>
    <phoneticPr fontId="4"/>
  </si>
  <si>
    <t>２日目</t>
    <rPh sb="1" eb="3">
      <t>ニチメ</t>
    </rPh>
    <phoneticPr fontId="4"/>
  </si>
  <si>
    <t>公文①</t>
    <rPh sb="0" eb="2">
      <t>コウブン</t>
    </rPh>
    <phoneticPr fontId="4"/>
  </si>
  <si>
    <t>公文②</t>
    <rPh sb="0" eb="2">
      <t>コウブン</t>
    </rPh>
    <phoneticPr fontId="4"/>
  </si>
  <si>
    <t>公文③</t>
    <rPh sb="0" eb="2">
      <t>コウブン</t>
    </rPh>
    <phoneticPr fontId="4"/>
  </si>
  <si>
    <t>お弁当①</t>
    <rPh sb="1" eb="3">
      <t>ベントウ</t>
    </rPh>
    <phoneticPr fontId="4"/>
  </si>
  <si>
    <t>お弁当②</t>
    <rPh sb="1" eb="3">
      <t>ベントウ</t>
    </rPh>
    <phoneticPr fontId="4"/>
  </si>
  <si>
    <t>備考</t>
    <rPh sb="0" eb="2">
      <t>ビコウ</t>
    </rPh>
    <phoneticPr fontId="4"/>
  </si>
  <si>
    <t>連絡先</t>
    <rPh sb="0" eb="3">
      <t>レンラクサキ</t>
    </rPh>
    <phoneticPr fontId="4"/>
  </si>
  <si>
    <t>アナウンス</t>
    <phoneticPr fontId="4"/>
  </si>
  <si>
    <t>ラジドキュ</t>
    <phoneticPr fontId="4"/>
  </si>
  <si>
    <t>テレドキュ</t>
    <phoneticPr fontId="4"/>
  </si>
  <si>
    <t>創作ラジオ</t>
    <rPh sb="0" eb="2">
      <t>ソウサク</t>
    </rPh>
    <phoneticPr fontId="4"/>
  </si>
  <si>
    <t>創作テレビ</t>
    <rPh sb="0" eb="2">
      <t>ソウサク</t>
    </rPh>
    <phoneticPr fontId="4"/>
  </si>
  <si>
    <t>研発</t>
    <rPh sb="0" eb="2">
      <t>ケンハツ</t>
    </rPh>
    <phoneticPr fontId="4"/>
  </si>
  <si>
    <t>番組研究のみ</t>
    <rPh sb="0" eb="2">
      <t>バングミ</t>
    </rPh>
    <rPh sb="2" eb="4">
      <t>ケンキュウ</t>
    </rPh>
    <phoneticPr fontId="4"/>
  </si>
  <si>
    <t>合計</t>
    <rPh sb="0" eb="2">
      <t>ゴウケイ</t>
    </rPh>
    <phoneticPr fontId="4"/>
  </si>
  <si>
    <t>部門</t>
    <rPh sb="0" eb="2">
      <t>ブモン</t>
    </rPh>
    <phoneticPr fontId="4"/>
  </si>
  <si>
    <t>フリガナ</t>
    <phoneticPr fontId="4"/>
  </si>
  <si>
    <r>
      <t>●氏　名/ 番組タイトル名
　</t>
    </r>
    <r>
      <rPr>
        <sz val="8"/>
        <color rgb="FFFF0000"/>
        <rFont val="UD デジタル 教科書体 NK-R"/>
        <family val="1"/>
        <charset val="128"/>
      </rPr>
      <t>(作品名は手入力してください）</t>
    </r>
    <r>
      <rPr>
        <sz val="8"/>
        <rFont val="UD デジタル 教科書体 NK-R"/>
        <family val="1"/>
        <charset val="128"/>
      </rPr>
      <t xml:space="preserve">
</t>
    </r>
    <r>
      <rPr>
        <sz val="8"/>
        <color rgb="FFFF0000"/>
        <rFont val="UD デジタル 教科書体 NK-R"/>
        <family val="1"/>
        <charset val="128"/>
      </rPr>
      <t>（#N/Aが表示される場合は登録番号に誤りがあります。）</t>
    </r>
    <rPh sb="6" eb="8">
      <t>バングミ</t>
    </rPh>
    <rPh sb="12" eb="13">
      <t>メイ</t>
    </rPh>
    <rPh sb="16" eb="19">
      <t>サクヒンメイ</t>
    </rPh>
    <rPh sb="20" eb="23">
      <t>テニュウリョク</t>
    </rPh>
    <rPh sb="37" eb="39">
      <t>ヒョウジ</t>
    </rPh>
    <rPh sb="42" eb="44">
      <t>バアイ</t>
    </rPh>
    <rPh sb="45" eb="49">
      <t>トウロクバンゴウ</t>
    </rPh>
    <rPh sb="50" eb="51">
      <t>アヤマ</t>
    </rPh>
    <phoneticPr fontId="7"/>
  </si>
  <si>
    <r>
      <t>●氏　名/ 番組タイトル名
　</t>
    </r>
    <r>
      <rPr>
        <sz val="8"/>
        <color rgb="FFFF0000"/>
        <rFont val="UD デジタル 教科書体 NK-R"/>
        <family val="1"/>
        <charset val="128"/>
      </rPr>
      <t>(作品名は手入力してください）</t>
    </r>
    <r>
      <rPr>
        <sz val="8"/>
        <rFont val="UD デジタル 教科書体 NK-R"/>
        <family val="1"/>
        <charset val="128"/>
      </rPr>
      <t xml:space="preserve">
</t>
    </r>
    <r>
      <rPr>
        <sz val="8"/>
        <color rgb="FFFF0000"/>
        <rFont val="UD デジタル 教科書体 NK-R"/>
        <family val="1"/>
        <charset val="128"/>
      </rPr>
      <t>（#N/Aが表示される場合は登録番号に誤りがあります。）</t>
    </r>
    <rPh sb="16" eb="19">
      <t>サクヒンメイ</t>
    </rPh>
    <rPh sb="20" eb="23">
      <t>テニュウリョク</t>
    </rPh>
    <rPh sb="37" eb="39">
      <t>ヒョウジ</t>
    </rPh>
    <rPh sb="42" eb="44">
      <t>バアイ</t>
    </rPh>
    <rPh sb="45" eb="49">
      <t>トウロクバンゴウ</t>
    </rPh>
    <rPh sb="50" eb="51">
      <t>アヤマ</t>
    </rPh>
    <phoneticPr fontId="7"/>
  </si>
  <si>
    <r>
      <t>63</t>
    </r>
    <r>
      <rPr>
        <sz val="8"/>
        <color theme="1"/>
        <rFont val="ＭＳ Ｐゴシック"/>
        <family val="2"/>
        <charset val="128"/>
      </rPr>
      <t>ｆ</t>
    </r>
    <r>
      <rPr>
        <sz val="8"/>
        <color theme="1"/>
        <rFont val="Tahoma"/>
        <family val="2"/>
      </rPr>
      <t>ukushima</t>
    </r>
    <phoneticPr fontId="4"/>
  </si>
  <si>
    <t>変更終了済み</t>
    <rPh sb="0" eb="2">
      <t>ヘンコウ</t>
    </rPh>
    <rPh sb="2" eb="4">
      <t>シュウリョウ</t>
    </rPh>
    <rPh sb="4" eb="5">
      <t>ズ</t>
    </rPh>
    <phoneticPr fontId="4"/>
  </si>
  <si>
    <t>福島と延学の担当校時期</t>
    <phoneticPr fontId="4"/>
  </si>
  <si>
    <t>宮農　生徒の名前変更　082301廣島　慧聖→慧星</t>
    <phoneticPr fontId="4"/>
  </si>
  <si>
    <t>福島の名前 hukushima→fukushima</t>
    <rPh sb="0" eb="2">
      <t>フクシマ</t>
    </rPh>
    <rPh sb="3" eb="5">
      <t>ナマエ</t>
    </rPh>
    <phoneticPr fontId="4"/>
  </si>
  <si>
    <t>第一　762507　猪股　祐太　→　猪俣　祐太</t>
    <rPh sb="0" eb="2">
      <t>ダイイチ</t>
    </rPh>
    <rPh sb="18" eb="20">
      <t>イノマタ</t>
    </rPh>
    <phoneticPr fontId="4"/>
  </si>
  <si>
    <t>猪俣　祐太</t>
  </si>
  <si>
    <t>アクセス上</t>
    <rPh sb="4" eb="5">
      <t>ジョウ</t>
    </rPh>
    <phoneticPr fontId="4"/>
  </si>
  <si>
    <t>チェック・修正完了</t>
    <rPh sb="5" eb="9">
      <t>シュウセイカンリョウ</t>
    </rPh>
    <phoneticPr fontId="4"/>
  </si>
  <si>
    <t>不要・未着手</t>
    <rPh sb="0" eb="2">
      <t>フヨウ</t>
    </rPh>
    <rPh sb="3" eb="6">
      <t>ミチャクシュ</t>
    </rPh>
    <phoneticPr fontId="4"/>
  </si>
  <si>
    <t>申し込みデータ修正</t>
    <rPh sb="0" eb="1">
      <t>モウ</t>
    </rPh>
    <rPh sb="2" eb="3">
      <t>コ</t>
    </rPh>
    <rPh sb="7" eb="9">
      <t>シュウセイ</t>
    </rPh>
    <phoneticPr fontId="4"/>
  </si>
  <si>
    <t>エクセル上(加筆版)</t>
    <rPh sb="4" eb="5">
      <t>ジョウ</t>
    </rPh>
    <rPh sb="6" eb="9">
      <t>カヒツバン</t>
    </rPh>
    <phoneticPr fontId="4"/>
  </si>
  <si>
    <t>高鍋高校　高鍋農業高校　顧問の修正（高鍋：中川先生、高鍋農業：中川先生、清先生　→　高鍋：中川先生、清先生）</t>
    <rPh sb="0" eb="2">
      <t>タカナベ</t>
    </rPh>
    <rPh sb="2" eb="4">
      <t>コウコウ</t>
    </rPh>
    <rPh sb="5" eb="11">
      <t>タカナベノウギョウコウコウ</t>
    </rPh>
    <rPh sb="12" eb="14">
      <t>コモン</t>
    </rPh>
    <rPh sb="15" eb="17">
      <t>シュウセイ</t>
    </rPh>
    <rPh sb="18" eb="20">
      <t>タカナベ</t>
    </rPh>
    <rPh sb="21" eb="23">
      <t>ナカガワ</t>
    </rPh>
    <rPh sb="23" eb="25">
      <t>センセイ</t>
    </rPh>
    <rPh sb="26" eb="30">
      <t>タカナベノウギョウ</t>
    </rPh>
    <rPh sb="31" eb="35">
      <t>ナカガワセンセイ</t>
    </rPh>
    <rPh sb="36" eb="39">
      <t>セイセンセイ</t>
    </rPh>
    <rPh sb="42" eb="44">
      <t>タカナベ</t>
    </rPh>
    <rPh sb="45" eb="47">
      <t>ナカガワ</t>
    </rPh>
    <rPh sb="47" eb="49">
      <t>センセイ</t>
    </rPh>
    <rPh sb="50" eb="53">
      <t>セイセンセイ</t>
    </rPh>
    <phoneticPr fontId="4"/>
  </si>
  <si>
    <t>山川　莉生</t>
  </si>
  <si>
    <t>やまかわ　りお</t>
  </si>
  <si>
    <t>今田　奏</t>
  </si>
  <si>
    <t>いまだ　かなで</t>
  </si>
  <si>
    <t>児玉　篤由歌</t>
  </si>
  <si>
    <t>こだま　あゆか</t>
  </si>
  <si>
    <t>河野　結美</t>
  </si>
  <si>
    <t>かわの　ゆうみ　</t>
  </si>
  <si>
    <t>日髙　弘規</t>
  </si>
  <si>
    <t>ひだか　ひろき</t>
  </si>
  <si>
    <t>吉田　遥紀</t>
  </si>
  <si>
    <t>よしだ　はるき</t>
  </si>
  <si>
    <t>大峯　航翔</t>
  </si>
  <si>
    <t>おおみね　こうしょう</t>
  </si>
  <si>
    <t>山下　瞬</t>
  </si>
  <si>
    <t>やました　しゅん</t>
  </si>
  <si>
    <t>山本　夏楓</t>
  </si>
  <si>
    <t>やまもと　かえで</t>
  </si>
  <si>
    <t>中道　穂華</t>
  </si>
  <si>
    <t>なかみち　ほのか</t>
  </si>
  <si>
    <t>日髙　未莉</t>
  </si>
  <si>
    <t>ひだか　みり</t>
  </si>
  <si>
    <t>西村　唯李</t>
  </si>
  <si>
    <t>にしむら　ゆい</t>
  </si>
  <si>
    <t>塩屋　柚希</t>
  </si>
  <si>
    <t>しおや　ゆずき</t>
  </si>
  <si>
    <t>塚田　琉愛</t>
  </si>
  <si>
    <t>つかだ　るな</t>
  </si>
  <si>
    <t>武田　大和</t>
  </si>
  <si>
    <t>たけだ　やまと</t>
  </si>
  <si>
    <t>門川　心幸</t>
  </si>
  <si>
    <t>かどがわ　こゆき</t>
  </si>
  <si>
    <t>河野　友瑠</t>
  </si>
  <si>
    <t>かわの　ともる</t>
  </si>
  <si>
    <t>押川　心美</t>
  </si>
  <si>
    <t>おしかわ　ここみ</t>
  </si>
  <si>
    <t>NHK杯運営担当校</t>
    <rPh sb="3" eb="4">
      <t>ハイ</t>
    </rPh>
    <rPh sb="4" eb="8">
      <t>ウンエイタントウ</t>
    </rPh>
    <rPh sb="8" eb="9">
      <t>トウコウ</t>
    </rPh>
    <phoneticPr fontId="1"/>
  </si>
  <si>
    <t>大宮運営担当校　n　→　s へ</t>
    <rPh sb="0" eb="2">
      <t>オオミヤ</t>
    </rPh>
    <rPh sb="2" eb="7">
      <t>ウンエイタントウコウ</t>
    </rPh>
    <phoneticPr fontId="4"/>
  </si>
  <si>
    <t>櫻美　→　櫻美学園　へ</t>
    <rPh sb="0" eb="1">
      <t>サクラ</t>
    </rPh>
    <rPh sb="1" eb="2">
      <t>ビ</t>
    </rPh>
    <rPh sb="5" eb="6">
      <t>サクラ</t>
    </rPh>
    <rPh sb="6" eb="7">
      <t>ビ</t>
    </rPh>
    <rPh sb="7" eb="9">
      <t>ガクエン</t>
    </rPh>
    <phoneticPr fontId="4"/>
  </si>
  <si>
    <t>櫻美学園</t>
  </si>
  <si>
    <t>櫻美学園</t>
    <rPh sb="0" eb="1">
      <t>サクラ</t>
    </rPh>
    <rPh sb="1" eb="2">
      <t>ビ</t>
    </rPh>
    <rPh sb="2" eb="4">
      <t>ガクエン</t>
    </rPh>
    <phoneticPr fontId="4"/>
  </si>
  <si>
    <t>86oubigakuen</t>
    <phoneticPr fontId="4"/>
  </si>
  <si>
    <t>妻高の担当時期を　n　→　sへ</t>
    <rPh sb="0" eb="2">
      <t>ツマコウ</t>
    </rPh>
    <rPh sb="3" eb="5">
      <t>タントウ</t>
    </rPh>
    <rPh sb="5" eb="7">
      <t>ジキ</t>
    </rPh>
    <phoneticPr fontId="4"/>
  </si>
  <si>
    <t>やまわき　ちさと</t>
  </si>
  <si>
    <t>廣島　慧星</t>
  </si>
  <si>
    <t>島袋　紗彩</t>
  </si>
  <si>
    <t>しまぶくろ　さあや</t>
  </si>
  <si>
    <t>甲斐　みのり</t>
  </si>
  <si>
    <t>かい　みのり</t>
  </si>
  <si>
    <t>安藤　百花</t>
  </si>
  <si>
    <t>あんどう　ももか</t>
  </si>
  <si>
    <t>嶽　彩花</t>
  </si>
  <si>
    <t>たけ　さやか</t>
  </si>
  <si>
    <t>松本　くるみ</t>
  </si>
  <si>
    <t>まつもと　くるみ</t>
  </si>
  <si>
    <t>9月19日(金)</t>
    <rPh sb="1" eb="2">
      <t>ガツ</t>
    </rPh>
    <rPh sb="4" eb="5">
      <t>ニチ</t>
    </rPh>
    <rPh sb="6" eb="7">
      <t>キン</t>
    </rPh>
    <phoneticPr fontId="1"/>
  </si>
  <si>
    <t>承諾書</t>
  </si>
  <si>
    <t>○</t>
  </si>
  <si>
    <t xml:space="preserve"> </t>
    <phoneticPr fontId="4"/>
  </si>
  <si>
    <t>県放送部員データを更新</t>
    <rPh sb="0" eb="5">
      <t>ケンホウソウブイン</t>
    </rPh>
    <rPh sb="9" eb="11">
      <t>コウシン</t>
    </rPh>
    <phoneticPr fontId="4"/>
  </si>
  <si>
    <t>R07
NHK</t>
    <phoneticPr fontId="7"/>
  </si>
  <si>
    <t>延岡工業の担当時期を n →　sへ</t>
    <rPh sb="0" eb="4">
      <t>ノベオカコウギョウ</t>
    </rPh>
    <rPh sb="5" eb="9">
      <t>タントウジキ</t>
    </rPh>
    <phoneticPr fontId="4"/>
  </si>
  <si>
    <t>新人大会</t>
    <rPh sb="0" eb="4">
      <t>シンジンタイカイ</t>
    </rPh>
    <phoneticPr fontId="1"/>
  </si>
  <si>
    <t>25s_</t>
    <phoneticPr fontId="4"/>
  </si>
  <si>
    <t>高文祭1申込ファイル名</t>
    <rPh sb="0" eb="3">
      <t>コウブンサイ</t>
    </rPh>
    <rPh sb="4" eb="6">
      <t>モウシコミ</t>
    </rPh>
    <rPh sb="10" eb="11">
      <t>メイ</t>
    </rPh>
    <phoneticPr fontId="4"/>
  </si>
  <si>
    <t>高文祭2申込ファイル名</t>
    <rPh sb="0" eb="3">
      <t>コウブンサイ</t>
    </rPh>
    <rPh sb="4" eb="6">
      <t>モウシコミ</t>
    </rPh>
    <rPh sb="10" eb="11">
      <t>メイ</t>
    </rPh>
    <phoneticPr fontId="4"/>
  </si>
  <si>
    <t>25k1_</t>
    <phoneticPr fontId="4"/>
  </si>
  <si>
    <t>25k2_</t>
    <phoneticPr fontId="4"/>
  </si>
  <si>
    <t>11月12日（水）の準備</t>
    <rPh sb="2" eb="3">
      <t>ガツ</t>
    </rPh>
    <rPh sb="7" eb="8">
      <t>スイ</t>
    </rPh>
    <phoneticPr fontId="4"/>
  </si>
  <si>
    <t>11月13日（木）の運営</t>
    <rPh sb="2" eb="3">
      <t>ガツ</t>
    </rPh>
    <rPh sb="7" eb="8">
      <t>モク</t>
    </rPh>
    <phoneticPr fontId="4"/>
  </si>
  <si>
    <t>11月14日（金）の運営</t>
    <rPh sb="2" eb="3">
      <t>ガツ</t>
    </rPh>
    <rPh sb="7" eb="8">
      <t>キン</t>
    </rPh>
    <phoneticPr fontId="4"/>
  </si>
  <si>
    <t>10月31日(金)　消印有効　※提出先持ち込みの場合は、16：30必着</t>
    <rPh sb="2" eb="3">
      <t>ガツ</t>
    </rPh>
    <rPh sb="5" eb="6">
      <t>ニチ</t>
    </rPh>
    <rPh sb="7" eb="8">
      <t>キン</t>
    </rPh>
    <rPh sb="10" eb="14">
      <t>ケシインユウコウ</t>
    </rPh>
    <rPh sb="16" eb="20">
      <t>テイシュツサキモ</t>
    </rPh>
    <rPh sb="21" eb="22">
      <t>コ</t>
    </rPh>
    <rPh sb="24" eb="26">
      <t>バアイ</t>
    </rPh>
    <rPh sb="33" eb="35">
      <t>ヒッチャク</t>
    </rPh>
    <phoneticPr fontId="1"/>
  </si>
  <si>
    <t>10月31日(金)　16:30必着</t>
    <rPh sb="2" eb="3">
      <t>ガツ</t>
    </rPh>
    <rPh sb="5" eb="6">
      <t>ニチ</t>
    </rPh>
    <rPh sb="7" eb="8">
      <t>キン</t>
    </rPh>
    <rPh sb="15" eb="17">
      <t>ヒッチャク</t>
    </rPh>
    <phoneticPr fontId="1"/>
  </si>
  <si>
    <t>申し込みデータ名を、各大会ごとに変更</t>
    <rPh sb="0" eb="1">
      <t>モウ</t>
    </rPh>
    <rPh sb="2" eb="3">
      <t>コ</t>
    </rPh>
    <rPh sb="7" eb="8">
      <t>メイ</t>
    </rPh>
    <rPh sb="10" eb="13">
      <t>カクタイカイ</t>
    </rPh>
    <rPh sb="16" eb="18">
      <t>ヘンコウ</t>
    </rPh>
    <phoneticPr fontId="4"/>
  </si>
  <si>
    <t>濵田　咲杏</t>
  </si>
  <si>
    <t>はまだ　さな</t>
  </si>
  <si>
    <t>萩原　長政</t>
  </si>
  <si>
    <t>はぎはら　ながまさ</t>
  </si>
  <si>
    <t>大井　義久</t>
  </si>
  <si>
    <t>おおい　よしひさ</t>
  </si>
  <si>
    <t>和泉　茉莉愛</t>
  </si>
  <si>
    <t>いずみ　まりあ</t>
  </si>
  <si>
    <t>金丸　凛</t>
  </si>
  <si>
    <t>かなまる　りん</t>
  </si>
  <si>
    <t>奈須　香波</t>
  </si>
  <si>
    <t>なす　こなみ</t>
  </si>
  <si>
    <t>阿萬　祐大</t>
  </si>
  <si>
    <t>あまん　ゆうた</t>
  </si>
  <si>
    <t>持永 勇磨</t>
  </si>
  <si>
    <t>もちなが　ゆうま</t>
  </si>
  <si>
    <t>井上　慶一</t>
  </si>
  <si>
    <t>いのうえ　けいいち</t>
  </si>
  <si>
    <t>田邉　奏音</t>
  </si>
  <si>
    <t>たなべ　かのん</t>
  </si>
  <si>
    <t>新人大会エントリー数</t>
    <rPh sb="0" eb="4">
      <t>シンジンタイカイ</t>
    </rPh>
    <rPh sb="9" eb="10">
      <t>スウ</t>
    </rPh>
    <phoneticPr fontId="4"/>
  </si>
  <si>
    <t>ラジオ番組　総数</t>
    <rPh sb="3" eb="5">
      <t>バングミ</t>
    </rPh>
    <rPh sb="6" eb="8">
      <t>ソウスウ</t>
    </rPh>
    <phoneticPr fontId="4"/>
  </si>
  <si>
    <t>テレビ番組　総数</t>
    <rPh sb="3" eb="5">
      <t>バングミ</t>
    </rPh>
    <rPh sb="6" eb="8">
      <t>ソウスウ</t>
    </rPh>
    <phoneticPr fontId="4"/>
  </si>
  <si>
    <t>番組部門のみ参加</t>
    <rPh sb="0" eb="4">
      <t>バングミブモン</t>
    </rPh>
    <rPh sb="6" eb="8">
      <t>サンカ</t>
    </rPh>
    <phoneticPr fontId="4"/>
  </si>
  <si>
    <t>AM(高文祭)</t>
    <phoneticPr fontId="4"/>
  </si>
  <si>
    <t>VM(高文祭)</t>
    <phoneticPr fontId="4"/>
  </si>
  <si>
    <t>高文祭エントリー数</t>
    <phoneticPr fontId="4"/>
  </si>
  <si>
    <t>新人大会の参加費</t>
    <rPh sb="0" eb="2">
      <t>シンジン</t>
    </rPh>
    <rPh sb="2" eb="4">
      <t>タイカイ</t>
    </rPh>
    <rPh sb="5" eb="8">
      <t>サンカヒ</t>
    </rPh>
    <phoneticPr fontId="7"/>
  </si>
  <si>
    <t>貴校参加数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</si>
</sst>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00\-0000"/>
    <numFmt numFmtId="177" formatCode="[$-411]ggge&quot;年&quot;m&quot;月&quot;d&quot;日&quot;;@"/>
    <numFmt numFmtId="178" formatCode="##0&quot;作品&quot;"/>
    <numFmt numFmtId="179" formatCode="##0&quot;人&quot;"/>
    <numFmt numFmtId="180" formatCode="0_ "/>
    <numFmt numFmtId="181" formatCode="m&quot;月&quot;d&quot;日&quot;;@"/>
    <numFmt numFmtId="182" formatCode="[$-F800]dddd\,\ mmmm\ dd\,\ yyyy"/>
    <numFmt numFmtId="183" formatCode="##0&quot;エントリー&quot;"/>
    <numFmt numFmtId="184" formatCode="0#####"/>
    <numFmt numFmtId="185" formatCode="##0&quot;円&quot;"/>
  </numFmts>
  <fonts count="93" x14ac:knownFonts="1">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HGPｺﾞｼｯｸM"/>
      <family val="3"/>
      <charset val="128"/>
    </font>
    <font>
      <sz val="9"/>
      <color theme="1"/>
      <name val="HGPｺﾞｼｯｸM"/>
      <family val="3"/>
      <charset val="128"/>
    </font>
    <font>
      <sz val="6"/>
      <name val="ＭＳ Ｐゴシック"/>
      <family val="3"/>
      <charset val="128"/>
    </font>
    <font>
      <b/>
      <sz val="12"/>
      <color indexed="81"/>
      <name val="ＭＳ Ｐゴシック"/>
      <family val="3"/>
      <charset val="128"/>
    </font>
    <font>
      <b/>
      <u/>
      <sz val="12"/>
      <color indexed="81"/>
      <name val="ＭＳ Ｐゴシック"/>
      <family val="3"/>
      <charset val="128"/>
    </font>
    <font>
      <sz val="11"/>
      <name val="HGPｺﾞｼｯｸM"/>
      <family val="3"/>
      <charset val="128"/>
    </font>
    <font>
      <sz val="9"/>
      <name val="HGPｺﾞｼｯｸM"/>
      <family val="3"/>
      <charset val="128"/>
    </font>
    <font>
      <sz val="11"/>
      <color rgb="FFFF0000"/>
      <name val="HGPｺﾞｼｯｸM"/>
      <family val="3"/>
      <charset val="128"/>
    </font>
    <font>
      <b/>
      <sz val="14"/>
      <color rgb="FFFF0000"/>
      <name val="ＭＳ Ｐゴシック"/>
      <family val="3"/>
      <charset val="128"/>
    </font>
    <font>
      <sz val="10"/>
      <color theme="1"/>
      <name val="HGPｺﾞｼｯｸM"/>
      <family val="3"/>
      <charset val="128"/>
    </font>
    <font>
      <sz val="8"/>
      <color theme="1"/>
      <name val="HGPｺﾞｼｯｸM"/>
      <family val="3"/>
      <charset val="128"/>
    </font>
    <font>
      <sz val="14"/>
      <color theme="1"/>
      <name val="HGPｺﾞｼｯｸM"/>
      <family val="3"/>
      <charset val="128"/>
    </font>
    <font>
      <sz val="11"/>
      <color theme="0"/>
      <name val="HGPｺﾞｼｯｸM"/>
      <family val="3"/>
      <charset val="128"/>
    </font>
    <font>
      <sz val="11"/>
      <color theme="1"/>
      <name val="Tahoma"/>
      <family val="2"/>
    </font>
    <font>
      <sz val="8"/>
      <color theme="1"/>
      <name val="Tahoma"/>
      <family val="2"/>
    </font>
    <font>
      <sz val="8"/>
      <color theme="1"/>
      <name val="ＭＳ Ｐゴシック"/>
      <family val="3"/>
      <charset val="128"/>
    </font>
    <font>
      <sz val="11"/>
      <color theme="1"/>
      <name val="ＭＳ Ｐゴシック"/>
      <family val="3"/>
      <charset val="128"/>
    </font>
    <font>
      <sz val="11"/>
      <color rgb="FFFF0000"/>
      <name val="Tahoma"/>
      <family val="2"/>
    </font>
    <font>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Tahoma"/>
      <family val="3"/>
      <charset val="128"/>
    </font>
    <font>
      <sz val="11"/>
      <color theme="1"/>
      <name val="ＭＳ Ｐゴシック"/>
      <family val="2"/>
      <charset val="128"/>
    </font>
    <font>
      <sz val="9"/>
      <color theme="0" tint="-4.9989318521683403E-2"/>
      <name val="UD デジタル 教科書体 NK-R"/>
      <family val="1"/>
      <charset val="128"/>
    </font>
    <font>
      <b/>
      <sz val="12"/>
      <name val="UD デジタル 教科書体 NK-R"/>
      <family val="1"/>
      <charset val="128"/>
    </font>
    <font>
      <sz val="11"/>
      <color theme="1"/>
      <name val="UD デジタル 教科書体 NK-R"/>
      <family val="1"/>
      <charset val="128"/>
    </font>
    <font>
      <b/>
      <sz val="12"/>
      <color theme="1"/>
      <name val="UD デジタル 教科書体 NK-R"/>
      <family val="1"/>
      <charset val="128"/>
    </font>
    <font>
      <sz val="11"/>
      <name val="UD デジタル 教科書体 NK-R"/>
      <family val="1"/>
      <charset val="128"/>
    </font>
    <font>
      <sz val="12"/>
      <color theme="0"/>
      <name val="UD デジタル 教科書体 NK-R"/>
      <family val="1"/>
      <charset val="128"/>
    </font>
    <font>
      <sz val="11"/>
      <color theme="0"/>
      <name val="UD デジタル 教科書体 NK-R"/>
      <family val="1"/>
      <charset val="128"/>
    </font>
    <font>
      <sz val="9"/>
      <name val="UD デジタル 教科書体 NK-R"/>
      <family val="1"/>
      <charset val="128"/>
    </font>
    <font>
      <sz val="6"/>
      <name val="UD デジタル 教科書体 NK-R"/>
      <family val="1"/>
      <charset val="128"/>
    </font>
    <font>
      <sz val="12"/>
      <name val="UD デジタル 教科書体 NK-R"/>
      <family val="1"/>
      <charset val="128"/>
    </font>
    <font>
      <sz val="12"/>
      <color theme="1"/>
      <name val="UD デジタル 教科書体 NK-R"/>
      <family val="1"/>
      <charset val="128"/>
    </font>
    <font>
      <sz val="9"/>
      <color rgb="FFFF0000"/>
      <name val="UD デジタル 教科書体 NK-R"/>
      <family val="1"/>
      <charset val="128"/>
    </font>
    <font>
      <sz val="10"/>
      <color theme="1"/>
      <name val="UD デジタル 教科書体 NK-R"/>
      <family val="1"/>
      <charset val="128"/>
    </font>
    <font>
      <b/>
      <sz val="14"/>
      <name val="UD デジタル 教科書体 NK-R"/>
      <family val="1"/>
      <charset val="128"/>
    </font>
    <font>
      <b/>
      <u/>
      <sz val="11"/>
      <color rgb="FFFF0000"/>
      <name val="UD デジタル 教科書体 NK-R"/>
      <family val="1"/>
      <charset val="128"/>
    </font>
    <font>
      <sz val="9"/>
      <color theme="0"/>
      <name val="UD デジタル 教科書体 NK-R"/>
      <family val="1"/>
      <charset val="128"/>
    </font>
    <font>
      <sz val="10"/>
      <color theme="0"/>
      <name val="UD デジタル 教科書体 NK-R"/>
      <family val="1"/>
      <charset val="128"/>
    </font>
    <font>
      <b/>
      <sz val="6"/>
      <name val="UD デジタル 教科書体 NK-R"/>
      <family val="1"/>
      <charset val="128"/>
    </font>
    <font>
      <sz val="8"/>
      <name val="UD デジタル 教科書体 NK-R"/>
      <family val="1"/>
      <charset val="128"/>
    </font>
    <font>
      <sz val="14"/>
      <name val="UD デジタル 教科書体 NK-R"/>
      <family val="1"/>
      <charset val="128"/>
    </font>
    <font>
      <sz val="9"/>
      <color theme="1"/>
      <name val="UD デジタル 教科書体 NK-R"/>
      <family val="1"/>
      <charset val="128"/>
    </font>
    <font>
      <sz val="10"/>
      <name val="UD デジタル 教科書体 NK-R"/>
      <family val="1"/>
      <charset val="128"/>
    </font>
    <font>
      <sz val="8"/>
      <color theme="1"/>
      <name val="UD デジタル 教科書体 NK-R"/>
      <family val="1"/>
      <charset val="128"/>
    </font>
    <font>
      <sz val="6"/>
      <color theme="1"/>
      <name val="UD デジタル 教科書体 NK-R"/>
      <family val="1"/>
      <charset val="128"/>
    </font>
    <font>
      <b/>
      <sz val="9"/>
      <color theme="1"/>
      <name val="UD デジタル 教科書体 NK-R"/>
      <family val="1"/>
      <charset val="128"/>
    </font>
    <font>
      <b/>
      <sz val="11"/>
      <name val="UD デジタル 教科書体 NK-R"/>
      <family val="1"/>
      <charset val="128"/>
    </font>
    <font>
      <b/>
      <sz val="9"/>
      <name val="UD デジタル 教科書体 NK-R"/>
      <family val="1"/>
      <charset val="128"/>
    </font>
    <font>
      <sz val="8"/>
      <color rgb="FFFF0000"/>
      <name val="UD デジタル 教科書体 NK-R"/>
      <family val="1"/>
      <charset val="128"/>
    </font>
    <font>
      <sz val="12"/>
      <color rgb="FFFF0000"/>
      <name val="UD デジタル 教科書体 NK-R"/>
      <family val="1"/>
      <charset val="128"/>
    </font>
    <font>
      <b/>
      <sz val="11"/>
      <color theme="0"/>
      <name val="UD デジタル 教科書体 NK-R"/>
      <family val="1"/>
      <charset val="128"/>
    </font>
    <font>
      <sz val="12"/>
      <color rgb="FF000000"/>
      <name val="UD デジタル 教科書体 NK-R"/>
      <family val="1"/>
      <charset val="128"/>
    </font>
    <font>
      <sz val="10"/>
      <color rgb="FF000000"/>
      <name val="UD デジタル 教科書体 NK-R"/>
      <family val="1"/>
      <charset val="128"/>
    </font>
    <font>
      <u/>
      <sz val="10"/>
      <color rgb="FFFF0000"/>
      <name val="UD デジタル 教科書体 NK-R"/>
      <family val="1"/>
      <charset val="128"/>
    </font>
    <font>
      <sz val="9"/>
      <color rgb="FF000000"/>
      <name val="UD デジタル 教科書体 NK-R"/>
      <family val="1"/>
      <charset val="128"/>
    </font>
    <font>
      <b/>
      <sz val="16"/>
      <name val="UD デジタル 教科書体 NK-R"/>
      <family val="1"/>
      <charset val="128"/>
    </font>
    <font>
      <sz val="8"/>
      <color theme="0"/>
      <name val="UD デジタル 教科書体 NK-R"/>
      <family val="1"/>
      <charset val="128"/>
    </font>
    <font>
      <sz val="6"/>
      <color theme="0"/>
      <name val="UD デジタル 教科書体 NK-R"/>
      <family val="1"/>
      <charset val="128"/>
    </font>
    <font>
      <sz val="10"/>
      <color rgb="FFFF0000"/>
      <name val="UD デジタル 教科書体 NK-R"/>
      <family val="1"/>
      <charset val="128"/>
    </font>
    <font>
      <b/>
      <sz val="10"/>
      <color indexed="81"/>
      <name val="ＭＳ Ｐゴシック"/>
      <family val="3"/>
      <charset val="128"/>
    </font>
    <font>
      <sz val="18"/>
      <color theme="1"/>
      <name val="UD デジタル 教科書体 NK-R"/>
      <family val="1"/>
      <charset val="128"/>
    </font>
    <font>
      <sz val="11"/>
      <color rgb="FFFF0000"/>
      <name val="UD デジタル 教科書体 NK-R"/>
      <family val="1"/>
      <charset val="128"/>
    </font>
    <font>
      <b/>
      <sz val="12"/>
      <color rgb="FFFF0000"/>
      <name val="UD デジタル 教科書体 NK-R"/>
      <family val="1"/>
      <charset val="128"/>
    </font>
    <font>
      <sz val="14"/>
      <color rgb="FFFF0000"/>
      <name val="UD デジタル 教科書体 NK-R"/>
      <family val="1"/>
      <charset val="128"/>
    </font>
    <font>
      <sz val="12"/>
      <color theme="5"/>
      <name val="UD デジタル 教科書体 NK-R"/>
      <family val="1"/>
      <charset val="128"/>
    </font>
    <font>
      <sz val="10.5"/>
      <color rgb="FF000000"/>
      <name val="UD デジタル 教科書体 NK-R"/>
      <family val="1"/>
      <charset val="128"/>
    </font>
    <font>
      <sz val="16"/>
      <color rgb="FFFF0000"/>
      <name val="UD デジタル 教科書体 NK-R"/>
      <family val="1"/>
      <charset val="128"/>
    </font>
    <font>
      <sz val="14"/>
      <color theme="1"/>
      <name val="UD デジタル 教科書体 NK-R"/>
      <family val="1"/>
      <charset val="128"/>
    </font>
    <font>
      <sz val="11"/>
      <color theme="0" tint="-0.14999847407452621"/>
      <name val="UD デジタル 教科書体 NK-R"/>
      <family val="1"/>
      <charset val="128"/>
    </font>
    <font>
      <sz val="9"/>
      <color theme="0" tint="-0.14999847407452621"/>
      <name val="UD デジタル 教科書体 NK-R"/>
      <family val="1"/>
      <charset val="128"/>
    </font>
    <font>
      <b/>
      <sz val="8"/>
      <color rgb="FFFF0000"/>
      <name val="UD デジタル 教科書体 NK-R"/>
      <family val="1"/>
      <charset val="128"/>
    </font>
    <font>
      <sz val="11"/>
      <color theme="0" tint="-0.34998626667073579"/>
      <name val="UD デジタル 教科書体 NK-R"/>
      <family val="1"/>
      <charset val="128"/>
    </font>
    <font>
      <sz val="12"/>
      <color theme="0" tint="-0.34998626667073579"/>
      <name val="UD デジタル 教科書体 NK-R"/>
      <family val="1"/>
      <charset val="128"/>
    </font>
    <font>
      <sz val="6"/>
      <color rgb="FFFF0000"/>
      <name val="UD デジタル 教科書体 NK-R"/>
      <family val="1"/>
      <charset val="128"/>
    </font>
    <font>
      <b/>
      <sz val="12"/>
      <color indexed="10"/>
      <name val="UD デジタル 教科書体 NK-R"/>
      <family val="1"/>
      <charset val="128"/>
    </font>
    <font>
      <sz val="16"/>
      <color theme="0"/>
      <name val="UD デジタル 教科書体 NK-R"/>
      <family val="1"/>
      <charset val="128"/>
    </font>
    <font>
      <sz val="16"/>
      <color theme="1"/>
      <name val="UD デジタル 教科書体 NK-R"/>
      <family val="1"/>
      <charset val="128"/>
    </font>
    <font>
      <sz val="11"/>
      <color theme="1"/>
      <name val="ＭＳ ゴシック"/>
      <family val="3"/>
      <charset val="128"/>
    </font>
    <font>
      <sz val="11"/>
      <color theme="1"/>
      <name val="ＭＳ Ｐゴシック"/>
      <family val="2"/>
      <scheme val="minor"/>
    </font>
    <font>
      <b/>
      <sz val="10"/>
      <color theme="1"/>
      <name val="HGPｺﾞｼｯｸM"/>
      <family val="3"/>
      <charset val="128"/>
    </font>
    <font>
      <sz val="10"/>
      <color rgb="FF434343"/>
      <name val="Arial"/>
      <family val="2"/>
    </font>
    <font>
      <sz val="11"/>
      <color theme="0" tint="-0.34998626667073579"/>
      <name val="ＭＳ Ｐゴシック"/>
      <family val="2"/>
      <charset val="128"/>
      <scheme val="minor"/>
    </font>
    <font>
      <sz val="10"/>
      <color theme="0" tint="-0.34998626667073579"/>
      <name val="UD デジタル 教科書体 NK-R"/>
      <family val="1"/>
      <charset val="128"/>
    </font>
    <font>
      <sz val="8"/>
      <color theme="1"/>
      <name val="ＭＳ Ｐゴシック"/>
      <family val="2"/>
      <charset val="128"/>
    </font>
    <font>
      <sz val="9"/>
      <color theme="0" tint="-0.34998626667073579"/>
      <name val="UD デジタル 教科書体 NK-R"/>
      <family val="1"/>
      <charset val="128"/>
    </font>
    <font>
      <sz val="8"/>
      <color theme="0" tint="-0.34998626667073579"/>
      <name val="UD デジタル 教科書体 NK-R"/>
      <family val="1"/>
      <charset val="128"/>
    </font>
  </fonts>
  <fills count="2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14996795556505021"/>
        <bgColor indexed="64"/>
      </patternFill>
    </fill>
    <fill>
      <gradientFill degree="90">
        <stop position="0">
          <color theme="9" tint="0.40000610370189521"/>
        </stop>
        <stop position="1">
          <color theme="9" tint="0.80001220740379042"/>
        </stop>
      </gradientFill>
    </fill>
    <fill>
      <patternFill patternType="solid">
        <fgColor rgb="FF00B05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9FF66"/>
        <bgColor indexed="64"/>
      </patternFill>
    </fill>
    <fill>
      <patternFill patternType="solid">
        <fgColor theme="7" tint="0.39997558519241921"/>
        <bgColor indexed="64"/>
      </patternFill>
    </fill>
    <fill>
      <patternFill patternType="solid">
        <fgColor rgb="FFFF99FF"/>
        <bgColor indexed="64"/>
      </patternFill>
    </fill>
    <fill>
      <patternFill patternType="solid">
        <fgColor theme="1"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59999389629810485"/>
        <bgColor indexed="64"/>
      </patternFill>
    </fill>
  </fills>
  <borders count="250">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top/>
      <bottom style="thick">
        <color rgb="FFFF0000"/>
      </bottom>
      <diagonal/>
    </border>
    <border>
      <left/>
      <right/>
      <top/>
      <bottom style="thick">
        <color rgb="FFFF0000"/>
      </bottom>
      <diagonal/>
    </border>
    <border>
      <left style="medium">
        <color rgb="FFFF0000"/>
      </left>
      <right style="medium">
        <color rgb="FFFF0000"/>
      </right>
      <top style="medium">
        <color rgb="FFFF0000"/>
      </top>
      <bottom style="double">
        <color rgb="FFFF0000"/>
      </bottom>
      <diagonal/>
    </border>
    <border>
      <left style="medium">
        <color rgb="FFFF0000"/>
      </left>
      <right/>
      <top/>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right/>
      <top style="medium">
        <color rgb="FFFF0000"/>
      </top>
      <bottom/>
      <diagonal/>
    </border>
    <border>
      <left style="dotted">
        <color rgb="FFFF0000"/>
      </left>
      <right style="medium">
        <color rgb="FFFF0000"/>
      </right>
      <top style="medium">
        <color rgb="FFFF0000"/>
      </top>
      <bottom style="medium">
        <color rgb="FFFF0000"/>
      </bottom>
      <diagonal/>
    </border>
    <border>
      <left/>
      <right/>
      <top/>
      <bottom style="medium">
        <color rgb="FFFF0000"/>
      </bottom>
      <diagonal/>
    </border>
    <border>
      <left style="medium">
        <color rgb="FFFF0000"/>
      </left>
      <right/>
      <top style="medium">
        <color rgb="FFFF0000"/>
      </top>
      <bottom/>
      <diagonal/>
    </border>
    <border>
      <left style="medium">
        <color rgb="FFFF0000"/>
      </left>
      <right style="medium">
        <color rgb="FFFF0000"/>
      </right>
      <top/>
      <bottom style="medium">
        <color rgb="FFFF0000"/>
      </bottom>
      <diagonal/>
    </border>
    <border>
      <left style="thin">
        <color theme="1"/>
      </left>
      <right/>
      <top style="thin">
        <color theme="1"/>
      </top>
      <bottom style="thin">
        <color theme="1"/>
      </bottom>
      <diagonal/>
    </border>
    <border>
      <left style="thin">
        <color indexed="64"/>
      </left>
      <right style="thin">
        <color indexed="64"/>
      </right>
      <top style="medium">
        <color rgb="FFFF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rgb="FFFF0000"/>
      </bottom>
      <diagonal/>
    </border>
    <border>
      <left/>
      <right style="thin">
        <color theme="1"/>
      </right>
      <top/>
      <bottom style="thin">
        <color theme="1"/>
      </bottom>
      <diagonal/>
    </border>
    <border>
      <left style="thin">
        <color rgb="FFFF0000"/>
      </left>
      <right style="thin">
        <color rgb="FFFF0000"/>
      </right>
      <top style="thin">
        <color rgb="FFFF0000"/>
      </top>
      <bottom style="thin">
        <color rgb="FFFF0000"/>
      </bottom>
      <diagonal/>
    </border>
    <border>
      <left/>
      <right/>
      <top/>
      <bottom style="medium">
        <color indexed="64"/>
      </bottom>
      <diagonal/>
    </border>
    <border>
      <left style="thin">
        <color rgb="FFFF0000"/>
      </left>
      <right/>
      <top/>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rgb="FF008000"/>
      </left>
      <right/>
      <top style="medium">
        <color rgb="FF008000"/>
      </top>
      <bottom/>
      <diagonal/>
    </border>
    <border>
      <left style="medium">
        <color rgb="FF008000"/>
      </left>
      <right/>
      <top/>
      <bottom/>
      <diagonal/>
    </border>
    <border>
      <left style="thin">
        <color indexed="64"/>
      </left>
      <right style="thin">
        <color indexed="64"/>
      </right>
      <top style="thin">
        <color indexed="64"/>
      </top>
      <bottom/>
      <diagonal/>
    </border>
    <border>
      <left style="thin">
        <color indexed="64"/>
      </left>
      <right/>
      <top/>
      <bottom/>
      <diagonal/>
    </border>
    <border>
      <left/>
      <right style="medium">
        <color rgb="FF008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right/>
      <top/>
      <bottom style="thin">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medium">
        <color indexed="64"/>
      </top>
      <bottom/>
      <diagonal/>
    </border>
    <border>
      <left style="dotted">
        <color indexed="64"/>
      </left>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theme="1"/>
      </bottom>
      <diagonal/>
    </border>
    <border>
      <left style="medium">
        <color indexed="64"/>
      </left>
      <right/>
      <top style="thin">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dotted">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tted">
        <color indexed="64"/>
      </top>
      <bottom style="dotted">
        <color indexed="64"/>
      </bottom>
      <diagonal/>
    </border>
    <border>
      <left style="medium">
        <color rgb="FFFF0000"/>
      </left>
      <right style="thin">
        <color theme="1"/>
      </right>
      <top/>
      <bottom style="thin">
        <color theme="1"/>
      </bottom>
      <diagonal/>
    </border>
    <border>
      <left style="thin">
        <color theme="1"/>
      </left>
      <right style="thin">
        <color theme="1"/>
      </right>
      <top/>
      <bottom style="thin">
        <color theme="1"/>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style="thin">
        <color theme="1"/>
      </top>
      <bottom/>
      <diagonal/>
    </border>
    <border>
      <left style="thin">
        <color theme="1"/>
      </left>
      <right style="thin">
        <color theme="1"/>
      </right>
      <top style="thin">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thin">
        <color theme="1"/>
      </right>
      <top style="dotted">
        <color theme="1"/>
      </top>
      <bottom style="thin">
        <color theme="1"/>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medium">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bottom style="double">
        <color indexed="64"/>
      </bottom>
      <diagonal/>
    </border>
    <border>
      <left style="thin">
        <color indexed="64"/>
      </left>
      <right style="thin">
        <color indexed="64"/>
      </right>
      <top style="thin">
        <color theme="1"/>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dotted">
        <color indexed="64"/>
      </left>
      <right/>
      <top style="medium">
        <color indexed="64"/>
      </top>
      <bottom/>
      <diagonal/>
    </border>
    <border>
      <left style="medium">
        <color rgb="FF008000"/>
      </left>
      <right style="thin">
        <color rgb="FF008000"/>
      </right>
      <top style="medium">
        <color rgb="FF008000"/>
      </top>
      <bottom style="dotted">
        <color rgb="FF008000"/>
      </bottom>
      <diagonal/>
    </border>
    <border>
      <left style="thin">
        <color rgb="FF008000"/>
      </left>
      <right style="thin">
        <color rgb="FF008000"/>
      </right>
      <top style="medium">
        <color rgb="FF008000"/>
      </top>
      <bottom style="dotted">
        <color rgb="FF008000"/>
      </bottom>
      <diagonal/>
    </border>
    <border>
      <left style="thin">
        <color rgb="FF008000"/>
      </left>
      <right style="medium">
        <color rgb="FF008000"/>
      </right>
      <top style="medium">
        <color rgb="FF008000"/>
      </top>
      <bottom style="dotted">
        <color rgb="FF008000"/>
      </bottom>
      <diagonal/>
    </border>
    <border>
      <left style="medium">
        <color rgb="FF008000"/>
      </left>
      <right style="thin">
        <color rgb="FF008000"/>
      </right>
      <top style="dotted">
        <color rgb="FF008000"/>
      </top>
      <bottom style="medium">
        <color rgb="FF008000"/>
      </bottom>
      <diagonal/>
    </border>
    <border>
      <left style="thin">
        <color rgb="FF008000"/>
      </left>
      <right style="thin">
        <color rgb="FF008000"/>
      </right>
      <top style="dotted">
        <color rgb="FF008000"/>
      </top>
      <bottom style="medium">
        <color rgb="FF008000"/>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rgb="FFFF0000"/>
      </left>
      <right style="medium">
        <color rgb="FFFF0000"/>
      </right>
      <top/>
      <bottom/>
      <diagonal/>
    </border>
    <border>
      <left style="medium">
        <color indexed="64"/>
      </left>
      <right style="dotted">
        <color indexed="64"/>
      </right>
      <top style="medium">
        <color indexed="64"/>
      </top>
      <bottom style="medium">
        <color indexed="64"/>
      </bottom>
      <diagonal/>
    </border>
    <border>
      <left/>
      <right/>
      <top style="medium">
        <color rgb="FF008000"/>
      </top>
      <bottom/>
      <diagonal/>
    </border>
    <border>
      <left/>
      <right style="medium">
        <color rgb="FF008000"/>
      </right>
      <top style="medium">
        <color rgb="FF008000"/>
      </top>
      <bottom/>
      <diagonal/>
    </border>
    <border>
      <left style="double">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style="double">
        <color rgb="FFFF0000"/>
      </left>
      <right/>
      <top style="thin">
        <color rgb="FFFF0000"/>
      </top>
      <bottom style="double">
        <color rgb="FFFF0000"/>
      </bottom>
      <diagonal/>
    </border>
    <border>
      <left/>
      <right/>
      <top style="thin">
        <color rgb="FFFF0000"/>
      </top>
      <bottom style="double">
        <color rgb="FFFF0000"/>
      </bottom>
      <diagonal/>
    </border>
    <border>
      <left/>
      <right style="medium">
        <color rgb="FFFF0000"/>
      </right>
      <top style="thin">
        <color rgb="FFFF0000"/>
      </top>
      <bottom style="double">
        <color rgb="FFFF0000"/>
      </bottom>
      <diagonal/>
    </border>
    <border>
      <left style="medium">
        <color theme="7" tint="-0.24994659260841701"/>
      </left>
      <right/>
      <top style="medium">
        <color theme="7" tint="-0.24994659260841701"/>
      </top>
      <bottom style="dotted">
        <color theme="7" tint="-0.24994659260841701"/>
      </bottom>
      <diagonal/>
    </border>
    <border>
      <left/>
      <right style="medium">
        <color rgb="FF008000"/>
      </right>
      <top style="medium">
        <color theme="7" tint="-0.24994659260841701"/>
      </top>
      <bottom style="dotted">
        <color theme="7" tint="-0.24994659260841701"/>
      </bottom>
      <diagonal/>
    </border>
    <border>
      <left style="medium">
        <color rgb="FFFF0000"/>
      </left>
      <right style="thin">
        <color indexed="64"/>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dotted">
        <color rgb="FFFF0000"/>
      </left>
      <right style="medium">
        <color rgb="FFFF0000"/>
      </right>
      <top style="medium">
        <color rgb="FFFF0000"/>
      </top>
      <bottom/>
      <diagonal/>
    </border>
    <border>
      <left style="dotted">
        <color rgb="FFFF0000"/>
      </left>
      <right style="medium">
        <color rgb="FFFF0000"/>
      </right>
      <top/>
      <bottom/>
      <diagonal/>
    </border>
    <border>
      <left style="dotted">
        <color rgb="FFFF0000"/>
      </left>
      <right style="medium">
        <color rgb="FFFF0000"/>
      </right>
      <top/>
      <bottom style="medium">
        <color rgb="FFFF0000"/>
      </bottom>
      <diagonal/>
    </border>
    <border>
      <left style="thin">
        <color indexed="64"/>
      </left>
      <right style="thin">
        <color indexed="64"/>
      </right>
      <top/>
      <bottom style="thin">
        <color theme="1"/>
      </bottom>
      <diagonal/>
    </border>
    <border>
      <left style="dotted">
        <color theme="1"/>
      </left>
      <right style="thin">
        <color theme="1"/>
      </right>
      <top style="thin">
        <color theme="1"/>
      </top>
      <bottom style="thin">
        <color theme="1"/>
      </bottom>
      <diagonal/>
    </border>
    <border>
      <left style="medium">
        <color rgb="FFFF0000"/>
      </left>
      <right style="mediumDashed">
        <color rgb="FFFF0000"/>
      </right>
      <top style="mediumDashed">
        <color rgb="FFFF0000"/>
      </top>
      <bottom/>
      <diagonal/>
    </border>
    <border>
      <left style="medium">
        <color rgb="FFFF0000"/>
      </left>
      <right style="mediumDashed">
        <color rgb="FFFF0000"/>
      </right>
      <top/>
      <bottom/>
      <diagonal/>
    </border>
    <border>
      <left style="medium">
        <color rgb="FFFF0000"/>
      </left>
      <right style="mediumDashed">
        <color rgb="FFFF0000"/>
      </right>
      <top/>
      <bottom style="mediumDashed">
        <color rgb="FFFF0000"/>
      </bottom>
      <diagonal/>
    </border>
    <border>
      <left style="thick">
        <color theme="9" tint="-0.499984740745262"/>
      </left>
      <right style="thick">
        <color theme="9" tint="-0.499984740745262"/>
      </right>
      <top/>
      <bottom style="double">
        <color theme="9" tint="-0.499984740745262"/>
      </bottom>
      <diagonal/>
    </border>
    <border>
      <left style="thick">
        <color theme="9" tint="-0.499984740745262"/>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ck">
        <color theme="9" tint="-0.499984740745262"/>
      </left>
      <right style="thick">
        <color theme="9" tint="-0.499984740745262"/>
      </right>
      <top style="double">
        <color theme="9" tint="-0.499984740745262"/>
      </top>
      <bottom style="thick">
        <color theme="9" tint="-0.499984740745262"/>
      </bottom>
      <diagonal/>
    </border>
    <border>
      <left style="dotted">
        <color theme="1"/>
      </left>
      <right style="medium">
        <color theme="1"/>
      </right>
      <top style="medium">
        <color theme="1"/>
      </top>
      <bottom/>
      <diagonal/>
    </border>
    <border>
      <left style="medium">
        <color theme="1"/>
      </left>
      <right/>
      <top style="medium">
        <color theme="1"/>
      </top>
      <bottom style="thin">
        <color theme="1"/>
      </bottom>
      <diagonal/>
    </border>
    <border>
      <left style="medium">
        <color theme="1"/>
      </left>
      <right style="dotted">
        <color auto="1"/>
      </right>
      <top style="medium">
        <color theme="1"/>
      </top>
      <bottom style="thin">
        <color theme="1"/>
      </bottom>
      <diagonal/>
    </border>
    <border>
      <left/>
      <right style="dotted">
        <color theme="1"/>
      </right>
      <top style="medium">
        <color theme="1"/>
      </top>
      <bottom style="thin">
        <color theme="1"/>
      </bottom>
      <diagonal/>
    </border>
    <border>
      <left style="medium">
        <color theme="1"/>
      </left>
      <right/>
      <top style="thin">
        <color theme="1"/>
      </top>
      <bottom style="medium">
        <color rgb="FFFF0000"/>
      </bottom>
      <diagonal/>
    </border>
    <border>
      <left style="medium">
        <color theme="1"/>
      </left>
      <right style="dotted">
        <color auto="1"/>
      </right>
      <top style="thin">
        <color theme="1"/>
      </top>
      <bottom style="medium">
        <color rgb="FFFF0000"/>
      </bottom>
      <diagonal/>
    </border>
    <border>
      <left/>
      <right style="dotted">
        <color theme="1"/>
      </right>
      <top style="thin">
        <color theme="1"/>
      </top>
      <bottom style="medium">
        <color rgb="FFFF0000"/>
      </bottom>
      <diagonal/>
    </border>
    <border>
      <left style="dotted">
        <color auto="1"/>
      </left>
      <right style="medium">
        <color theme="1"/>
      </right>
      <top style="medium">
        <color theme="1"/>
      </top>
      <bottom style="thin">
        <color theme="1"/>
      </bottom>
      <diagonal/>
    </border>
    <border>
      <left style="dotted">
        <color auto="1"/>
      </left>
      <right style="medium">
        <color theme="1"/>
      </right>
      <top style="thin">
        <color theme="1"/>
      </top>
      <bottom style="medium">
        <color auto="1"/>
      </bottom>
      <diagonal/>
    </border>
    <border>
      <left style="dotted">
        <color theme="1"/>
      </left>
      <right style="medium">
        <color theme="1"/>
      </right>
      <top/>
      <bottom style="medium">
        <color theme="1"/>
      </bottom>
      <diagonal/>
    </border>
    <border>
      <left style="mediumDashDot">
        <color theme="5" tint="-0.24994659260841701"/>
      </left>
      <right/>
      <top style="mediumDashDot">
        <color theme="5" tint="-0.24994659260841701"/>
      </top>
      <bottom/>
      <diagonal/>
    </border>
    <border>
      <left/>
      <right/>
      <top style="mediumDashDot">
        <color theme="5" tint="-0.24994659260841701"/>
      </top>
      <bottom/>
      <diagonal/>
    </border>
    <border>
      <left/>
      <right style="mediumDashDot">
        <color theme="5" tint="-0.24994659260841701"/>
      </right>
      <top style="mediumDashDot">
        <color theme="5" tint="-0.24994659260841701"/>
      </top>
      <bottom/>
      <diagonal/>
    </border>
    <border>
      <left style="mediumDashDot">
        <color theme="5" tint="-0.24994659260841701"/>
      </left>
      <right/>
      <top/>
      <bottom/>
      <diagonal/>
    </border>
    <border>
      <left/>
      <right style="mediumDashDot">
        <color theme="5" tint="-0.24994659260841701"/>
      </right>
      <top/>
      <bottom/>
      <diagonal/>
    </border>
    <border>
      <left style="mediumDashDot">
        <color theme="5" tint="-0.24994659260841701"/>
      </left>
      <right/>
      <top/>
      <bottom style="mediumDashDot">
        <color theme="5" tint="-0.24994659260841701"/>
      </bottom>
      <diagonal/>
    </border>
    <border>
      <left/>
      <right/>
      <top/>
      <bottom style="mediumDashDot">
        <color theme="5" tint="-0.24994659260841701"/>
      </bottom>
      <diagonal/>
    </border>
    <border>
      <left/>
      <right style="mediumDashDot">
        <color theme="5" tint="-0.24994659260841701"/>
      </right>
      <top/>
      <bottom style="mediumDashDot">
        <color theme="5" tint="-0.24994659260841701"/>
      </bottom>
      <diagonal/>
    </border>
    <border>
      <left/>
      <right style="thin">
        <color indexed="64"/>
      </right>
      <top style="thin">
        <color theme="1"/>
      </top>
      <bottom style="double">
        <color indexed="64"/>
      </bottom>
      <diagonal/>
    </border>
    <border>
      <left/>
      <right style="thin">
        <color theme="1"/>
      </right>
      <top style="thin">
        <color theme="1"/>
      </top>
      <bottom style="double">
        <color indexed="64"/>
      </bottom>
      <diagonal/>
    </border>
    <border>
      <left/>
      <right/>
      <top style="medium">
        <color indexed="64"/>
      </top>
      <bottom style="thin">
        <color theme="1"/>
      </bottom>
      <diagonal/>
    </border>
    <border>
      <left/>
      <right style="thin">
        <color theme="1"/>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top/>
      <bottom style="thin">
        <color theme="1"/>
      </bottom>
      <diagonal/>
    </border>
    <border>
      <left/>
      <right style="thin">
        <color indexed="64"/>
      </right>
      <top/>
      <bottom style="thin">
        <color theme="1"/>
      </bottom>
      <diagonal/>
    </border>
    <border>
      <left/>
      <right style="dotted">
        <color rgb="FFFF0000"/>
      </right>
      <top style="medium">
        <color rgb="FFFF0000"/>
      </top>
      <bottom style="medium">
        <color rgb="FFFF0000"/>
      </bottom>
      <diagonal/>
    </border>
    <border>
      <left style="thin">
        <color rgb="FF008000"/>
      </left>
      <right/>
      <top style="medium">
        <color rgb="FF008000"/>
      </top>
      <bottom style="dotted">
        <color rgb="FF008000"/>
      </bottom>
      <diagonal/>
    </border>
    <border>
      <left style="thin">
        <color rgb="FF008000"/>
      </left>
      <right style="medium">
        <color rgb="FF008000"/>
      </right>
      <top style="dotted">
        <color rgb="FF008000"/>
      </top>
      <bottom style="medium">
        <color rgb="FF008000"/>
      </bottom>
      <diagonal/>
    </border>
    <border>
      <left style="thin">
        <color indexed="64"/>
      </left>
      <right style="thin">
        <color indexed="64"/>
      </right>
      <top style="dotted">
        <color theme="1"/>
      </top>
      <bottom style="dotted">
        <color theme="1"/>
      </bottom>
      <diagonal/>
    </border>
    <border>
      <left style="thin">
        <color indexed="64"/>
      </left>
      <right style="thin">
        <color theme="1"/>
      </right>
      <top style="dotted">
        <color theme="1"/>
      </top>
      <bottom style="dotted">
        <color theme="1"/>
      </bottom>
      <diagonal/>
    </border>
    <border>
      <left style="medium">
        <color auto="1"/>
      </left>
      <right style="thin">
        <color auto="1"/>
      </right>
      <top style="dotted">
        <color auto="1"/>
      </top>
      <bottom style="dotted">
        <color auto="1"/>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auto="1"/>
      </left>
      <right style="thin">
        <color auto="1"/>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bottom style="double">
        <color indexed="64"/>
      </bottom>
      <diagonal/>
    </border>
    <border>
      <left style="medium">
        <color rgb="FF008000"/>
      </left>
      <right/>
      <top style="dotted">
        <color theme="7" tint="-0.24994659260841701"/>
      </top>
      <bottom style="thin">
        <color theme="7" tint="-0.24994659260841701"/>
      </bottom>
      <diagonal/>
    </border>
    <border>
      <left/>
      <right style="medium">
        <color rgb="FF008000"/>
      </right>
      <top style="dotted">
        <color theme="7" tint="-0.24994659260841701"/>
      </top>
      <bottom style="thin">
        <color theme="7" tint="-0.24994659260841701"/>
      </bottom>
      <diagonal/>
    </border>
    <border>
      <left style="medium">
        <color rgb="FF008000"/>
      </left>
      <right/>
      <top style="medium">
        <color theme="7" tint="-0.24994659260841701"/>
      </top>
      <bottom style="dotted">
        <color theme="7" tint="-0.24994659260841701"/>
      </bottom>
      <diagonal/>
    </border>
    <border>
      <left style="medium">
        <color theme="7" tint="-0.24994659260841701"/>
      </left>
      <right/>
      <top style="dotted">
        <color theme="7" tint="-0.24994659260841701"/>
      </top>
      <bottom style="medium">
        <color theme="7" tint="-0.24994659260841701"/>
      </bottom>
      <diagonal/>
    </border>
    <border>
      <left/>
      <right style="medium">
        <color rgb="FF008000"/>
      </right>
      <top style="dotted">
        <color theme="7" tint="-0.24994659260841701"/>
      </top>
      <bottom style="medium">
        <color theme="7" tint="-0.24994659260841701"/>
      </bottom>
      <diagonal/>
    </border>
  </borders>
  <cellStyleXfs count="2">
    <xf numFmtId="0" fontId="0" fillId="0" borderId="0">
      <alignment vertical="center"/>
    </xf>
    <xf numFmtId="0" fontId="85" fillId="0" borderId="0"/>
  </cellStyleXfs>
  <cellXfs count="876">
    <xf numFmtId="0" fontId="0" fillId="0" borderId="0" xfId="0">
      <alignment vertical="center"/>
    </xf>
    <xf numFmtId="0" fontId="16" fillId="0" borderId="0" xfId="0" applyFont="1" applyAlignment="1">
      <alignment horizontal="center" vertical="center"/>
    </xf>
    <xf numFmtId="0" fontId="5" fillId="0" borderId="0" xfId="0" applyFont="1">
      <alignment vertical="center"/>
    </xf>
    <xf numFmtId="0" fontId="5" fillId="13" borderId="0" xfId="0" applyFont="1" applyFill="1" applyAlignment="1">
      <alignment horizontal="center" vertical="center"/>
    </xf>
    <xf numFmtId="0" fontId="5" fillId="2" borderId="122" xfId="0" applyFont="1" applyFill="1" applyBorder="1" applyAlignment="1">
      <alignment horizontal="center" vertical="center"/>
    </xf>
    <xf numFmtId="0" fontId="5" fillId="2" borderId="125" xfId="0" applyFont="1" applyFill="1" applyBorder="1" applyAlignment="1">
      <alignment horizontal="center" vertical="center"/>
    </xf>
    <xf numFmtId="0" fontId="5" fillId="2" borderId="125" xfId="0" applyFont="1" applyFill="1" applyBorder="1">
      <alignment vertical="center"/>
    </xf>
    <xf numFmtId="0" fontId="5" fillId="2" borderId="129" xfId="0" applyFont="1" applyFill="1" applyBorder="1" applyAlignment="1">
      <alignment horizontal="center" vertical="center"/>
    </xf>
    <xf numFmtId="0" fontId="18" fillId="13" borderId="0" xfId="0" applyFont="1" applyFill="1" applyAlignment="1">
      <alignment horizontal="center" vertical="center"/>
    </xf>
    <xf numFmtId="49" fontId="18" fillId="13" borderId="0" xfId="0" applyNumberFormat="1" applyFont="1" applyFill="1" applyAlignment="1">
      <alignment horizontal="center" vertical="center"/>
    </xf>
    <xf numFmtId="49" fontId="22" fillId="0" borderId="0" xfId="0" applyNumberFormat="1" applyFont="1" applyAlignment="1">
      <alignment horizontal="center" vertical="center"/>
    </xf>
    <xf numFmtId="0" fontId="5" fillId="4" borderId="0" xfId="0" applyFont="1" applyFill="1" applyAlignment="1">
      <alignment horizontal="center" vertical="center"/>
    </xf>
    <xf numFmtId="0" fontId="5" fillId="0" borderId="0" xfId="0" applyFont="1" applyAlignment="1">
      <alignment horizontal="center" vertical="center"/>
    </xf>
    <xf numFmtId="0" fontId="17" fillId="0" borderId="0" xfId="0" applyFont="1">
      <alignment vertical="center"/>
    </xf>
    <xf numFmtId="0" fontId="10" fillId="0" borderId="0" xfId="0" applyFont="1">
      <alignment vertical="center"/>
    </xf>
    <xf numFmtId="49" fontId="5" fillId="0" borderId="0" xfId="0" applyNumberFormat="1" applyFont="1" applyAlignment="1">
      <alignment horizontal="center" vertical="center"/>
    </xf>
    <xf numFmtId="0" fontId="5" fillId="0" borderId="0" xfId="0" applyFont="1" applyAlignment="1">
      <alignment horizontal="left" vertical="center"/>
    </xf>
    <xf numFmtId="0" fontId="18" fillId="0" borderId="0" xfId="0" applyFont="1">
      <alignment vertical="center"/>
    </xf>
    <xf numFmtId="49" fontId="18" fillId="0" borderId="0" xfId="0" applyNumberFormat="1" applyFont="1" applyAlignment="1">
      <alignment horizontal="center" vertical="center"/>
    </xf>
    <xf numFmtId="49" fontId="12" fillId="0" borderId="0" xfId="0" applyNumberFormat="1" applyFont="1">
      <alignment vertical="center"/>
    </xf>
    <xf numFmtId="49" fontId="23" fillId="0" borderId="0" xfId="0" applyNumberFormat="1" applyFont="1">
      <alignment vertical="center"/>
    </xf>
    <xf numFmtId="0" fontId="15" fillId="0" borderId="0" xfId="0" applyFont="1">
      <alignment vertical="center"/>
    </xf>
    <xf numFmtId="0" fontId="26" fillId="0" borderId="0" xfId="0" applyFont="1">
      <alignment vertical="center"/>
    </xf>
    <xf numFmtId="0" fontId="11" fillId="0" borderId="0" xfId="0" applyFont="1" applyAlignment="1">
      <alignment vertical="center" wrapText="1"/>
    </xf>
    <xf numFmtId="181" fontId="5" fillId="0" borderId="0" xfId="0" applyNumberFormat="1" applyFont="1" applyAlignment="1">
      <alignment horizontal="left" vertical="center"/>
    </xf>
    <xf numFmtId="49" fontId="5" fillId="0" borderId="0" xfId="0" applyNumberFormat="1" applyFont="1" applyAlignment="1">
      <alignment horizontal="left" vertical="center"/>
    </xf>
    <xf numFmtId="0" fontId="5" fillId="2" borderId="66" xfId="0" applyFont="1" applyFill="1" applyBorder="1">
      <alignment vertical="center"/>
    </xf>
    <xf numFmtId="49" fontId="5" fillId="2" borderId="64" xfId="0" applyNumberFormat="1" applyFont="1" applyFill="1" applyBorder="1" applyAlignment="1">
      <alignment horizontal="left" vertical="center"/>
    </xf>
    <xf numFmtId="49" fontId="5" fillId="2" borderId="79" xfId="0" applyNumberFormat="1" applyFont="1" applyFill="1" applyBorder="1" applyAlignment="1">
      <alignment horizontal="left" vertical="center"/>
    </xf>
    <xf numFmtId="49" fontId="20" fillId="2" borderId="66" xfId="0" applyNumberFormat="1" applyFont="1" applyFill="1" applyBorder="1" applyAlignment="1">
      <alignment horizontal="center" vertical="center"/>
    </xf>
    <xf numFmtId="0" fontId="6" fillId="2" borderId="134" xfId="0" applyFont="1" applyFill="1" applyBorder="1" applyAlignment="1">
      <alignment horizontal="center" vertical="center"/>
    </xf>
    <xf numFmtId="0" fontId="20" fillId="0" borderId="40" xfId="0" applyFont="1" applyBorder="1">
      <alignment vertical="center"/>
    </xf>
    <xf numFmtId="0" fontId="5" fillId="2" borderId="123" xfId="0" applyFont="1" applyFill="1" applyBorder="1">
      <alignment vertical="center"/>
    </xf>
    <xf numFmtId="0" fontId="5" fillId="2" borderId="124" xfId="0" applyFont="1" applyFill="1" applyBorder="1" applyAlignment="1">
      <alignment horizontal="left" vertical="center"/>
    </xf>
    <xf numFmtId="0" fontId="5" fillId="2" borderId="122" xfId="0" applyFont="1" applyFill="1" applyBorder="1" applyAlignment="1">
      <alignment horizontal="left" vertical="center"/>
    </xf>
    <xf numFmtId="0" fontId="19" fillId="2" borderId="124" xfId="0" applyFont="1" applyFill="1" applyBorder="1" applyAlignment="1">
      <alignment vertical="center" wrapText="1"/>
    </xf>
    <xf numFmtId="49" fontId="13" fillId="4" borderId="123" xfId="0" applyNumberFormat="1" applyFont="1" applyFill="1" applyBorder="1" applyAlignment="1">
      <alignment horizontal="center" vertical="center" wrapText="1"/>
    </xf>
    <xf numFmtId="0" fontId="15" fillId="2" borderId="133" xfId="0" applyFont="1" applyFill="1" applyBorder="1" applyAlignment="1">
      <alignment vertical="center" wrapText="1"/>
    </xf>
    <xf numFmtId="49" fontId="20" fillId="0" borderId="40" xfId="0" applyNumberFormat="1" applyFont="1" applyBorder="1" applyAlignment="1">
      <alignment horizontal="center" vertical="center" wrapText="1"/>
    </xf>
    <xf numFmtId="0" fontId="14" fillId="4" borderId="140" xfId="0" applyFont="1" applyFill="1" applyBorder="1" applyAlignment="1">
      <alignment vertical="center" wrapText="1"/>
    </xf>
    <xf numFmtId="0" fontId="14" fillId="4" borderId="140" xfId="0" applyFont="1" applyFill="1" applyBorder="1" applyAlignment="1">
      <alignment vertical="center" shrinkToFit="1"/>
    </xf>
    <xf numFmtId="0" fontId="5" fillId="2" borderId="126" xfId="0" applyFont="1" applyFill="1" applyBorder="1">
      <alignment vertical="center"/>
    </xf>
    <xf numFmtId="0" fontId="5" fillId="2" borderId="127" xfId="0" applyFont="1" applyFill="1" applyBorder="1" applyAlignment="1">
      <alignment horizontal="left" vertical="center"/>
    </xf>
    <xf numFmtId="0" fontId="5" fillId="2" borderId="125" xfId="0" applyFont="1" applyFill="1" applyBorder="1" applyAlignment="1">
      <alignment horizontal="left" vertical="center"/>
    </xf>
    <xf numFmtId="0" fontId="19" fillId="2" borderId="127" xfId="0" applyFont="1" applyFill="1" applyBorder="1" applyAlignment="1">
      <alignment vertical="center" wrapText="1"/>
    </xf>
    <xf numFmtId="49" fontId="13" fillId="4" borderId="126" xfId="0" applyNumberFormat="1" applyFont="1" applyFill="1" applyBorder="1" applyAlignment="1">
      <alignment horizontal="center" vertical="center" wrapText="1"/>
    </xf>
    <xf numFmtId="0" fontId="15" fillId="2" borderId="135" xfId="0" applyFont="1" applyFill="1" applyBorder="1" applyAlignment="1">
      <alignment vertical="center" wrapText="1"/>
    </xf>
    <xf numFmtId="0" fontId="15" fillId="0" borderId="40" xfId="0" applyFont="1" applyBorder="1" applyAlignment="1">
      <alignment vertical="center" wrapText="1"/>
    </xf>
    <xf numFmtId="0" fontId="14" fillId="4" borderId="141" xfId="0" applyFont="1" applyFill="1" applyBorder="1" applyAlignment="1">
      <alignment vertical="center" shrinkToFit="1"/>
    </xf>
    <xf numFmtId="0" fontId="14" fillId="4" borderId="141" xfId="0" applyFont="1" applyFill="1" applyBorder="1" applyAlignment="1">
      <alignment vertical="center" wrapText="1"/>
    </xf>
    <xf numFmtId="0" fontId="19" fillId="2" borderId="127" xfId="0" applyFont="1" applyFill="1" applyBorder="1">
      <alignment vertical="center"/>
    </xf>
    <xf numFmtId="0" fontId="15" fillId="0" borderId="40" xfId="0" applyFont="1" applyBorder="1">
      <alignment vertical="center"/>
    </xf>
    <xf numFmtId="0" fontId="14" fillId="4" borderId="141" xfId="0" applyFont="1" applyFill="1" applyBorder="1">
      <alignment vertical="center"/>
    </xf>
    <xf numFmtId="49" fontId="5" fillId="2" borderId="127" xfId="0" applyNumberFormat="1" applyFont="1" applyFill="1" applyBorder="1" applyAlignment="1">
      <alignment horizontal="left" vertical="center"/>
    </xf>
    <xf numFmtId="49" fontId="5" fillId="2" borderId="125" xfId="0" applyNumberFormat="1" applyFont="1" applyFill="1" applyBorder="1" applyAlignment="1">
      <alignment horizontal="left" vertical="center"/>
    </xf>
    <xf numFmtId="0" fontId="14" fillId="4" borderId="142" xfId="0" applyFont="1" applyFill="1" applyBorder="1" applyAlignment="1">
      <alignment vertical="center" shrinkToFit="1"/>
    </xf>
    <xf numFmtId="0" fontId="14" fillId="4" borderId="142" xfId="0" applyFont="1" applyFill="1" applyBorder="1" applyAlignment="1">
      <alignment vertical="center" wrapText="1"/>
    </xf>
    <xf numFmtId="49" fontId="19" fillId="2" borderId="127" xfId="0" applyNumberFormat="1" applyFont="1" applyFill="1" applyBorder="1" applyAlignment="1">
      <alignment horizontal="center" vertical="center" wrapText="1"/>
    </xf>
    <xf numFmtId="49" fontId="5" fillId="2" borderId="128" xfId="0" applyNumberFormat="1" applyFont="1" applyFill="1" applyBorder="1" applyAlignment="1">
      <alignment horizontal="left" vertical="center"/>
    </xf>
    <xf numFmtId="0" fontId="5" fillId="2" borderId="130" xfId="0" applyFont="1" applyFill="1" applyBorder="1">
      <alignment vertical="center"/>
    </xf>
    <xf numFmtId="49" fontId="5" fillId="2" borderId="131" xfId="0" applyNumberFormat="1" applyFont="1" applyFill="1" applyBorder="1" applyAlignment="1">
      <alignment horizontal="left" vertical="center"/>
    </xf>
    <xf numFmtId="49" fontId="18" fillId="2" borderId="131" xfId="0" applyNumberFormat="1" applyFont="1" applyFill="1" applyBorder="1" applyAlignment="1">
      <alignment horizontal="left" vertical="center"/>
    </xf>
    <xf numFmtId="49" fontId="18" fillId="2" borderId="131" xfId="0" applyNumberFormat="1" applyFont="1" applyFill="1" applyBorder="1" applyAlignment="1">
      <alignment horizontal="center" vertical="center"/>
    </xf>
    <xf numFmtId="49" fontId="5" fillId="2" borderId="132" xfId="0" applyNumberFormat="1" applyFont="1" applyFill="1" applyBorder="1" applyAlignment="1">
      <alignment horizontal="left" vertical="center"/>
    </xf>
    <xf numFmtId="0" fontId="27" fillId="0" borderId="0" xfId="0" applyFont="1">
      <alignment vertical="center"/>
    </xf>
    <xf numFmtId="0" fontId="5" fillId="0" borderId="0" xfId="0" applyFont="1" applyAlignment="1">
      <alignment vertical="center" wrapText="1"/>
    </xf>
    <xf numFmtId="0" fontId="14" fillId="4" borderId="79" xfId="0" applyFont="1" applyFill="1" applyBorder="1">
      <alignment vertical="center"/>
    </xf>
    <xf numFmtId="0" fontId="28" fillId="0" borderId="0" xfId="0" applyFont="1">
      <alignment vertical="center"/>
    </xf>
    <xf numFmtId="0" fontId="30" fillId="0" borderId="0" xfId="0" applyFont="1">
      <alignment vertical="center"/>
    </xf>
    <xf numFmtId="0" fontId="31" fillId="0" borderId="0" xfId="0" applyFont="1" applyAlignment="1">
      <alignment horizontal="left"/>
    </xf>
    <xf numFmtId="0" fontId="32" fillId="0" borderId="0" xfId="0" applyFont="1">
      <alignment vertical="center"/>
    </xf>
    <xf numFmtId="0" fontId="34" fillId="0" borderId="0" xfId="0" applyFont="1">
      <alignment vertical="center"/>
    </xf>
    <xf numFmtId="0" fontId="32" fillId="2" borderId="0" xfId="0" applyFont="1" applyFill="1">
      <alignment vertical="center"/>
    </xf>
    <xf numFmtId="0" fontId="35" fillId="0" borderId="0" xfId="0" applyFont="1" applyAlignment="1">
      <alignment horizontal="left" vertical="center"/>
    </xf>
    <xf numFmtId="0" fontId="30" fillId="0" borderId="0" xfId="0" applyFont="1" applyAlignment="1">
      <alignment horizontal="center" vertical="center"/>
    </xf>
    <xf numFmtId="0" fontId="32" fillId="0" borderId="0" xfId="0" applyFont="1" applyAlignment="1">
      <alignment horizontal="right" vertical="center"/>
    </xf>
    <xf numFmtId="0" fontId="37" fillId="0" borderId="0" xfId="0" applyFont="1">
      <alignment vertical="center"/>
    </xf>
    <xf numFmtId="0" fontId="38" fillId="0" borderId="0" xfId="0" applyFont="1">
      <alignment vertical="center"/>
    </xf>
    <xf numFmtId="0" fontId="39" fillId="0" borderId="0" xfId="0" applyFont="1" applyAlignment="1">
      <alignment horizontal="left" vertical="center"/>
    </xf>
    <xf numFmtId="178" fontId="40" fillId="0" borderId="0" xfId="0" applyNumberFormat="1" applyFont="1" applyAlignment="1">
      <alignment vertical="center" wrapText="1"/>
    </xf>
    <xf numFmtId="0" fontId="41" fillId="0" borderId="0" xfId="0" applyFont="1" applyAlignment="1">
      <alignment vertical="top"/>
    </xf>
    <xf numFmtId="0" fontId="42" fillId="0" borderId="0" xfId="0" applyFont="1" applyAlignment="1">
      <alignment horizontal="right" vertical="center"/>
    </xf>
    <xf numFmtId="0" fontId="33" fillId="0" borderId="0" xfId="0" applyFont="1">
      <alignment vertical="center"/>
    </xf>
    <xf numFmtId="0" fontId="32" fillId="2" borderId="0" xfId="0" applyFont="1" applyFill="1" applyAlignment="1">
      <alignment vertical="center" shrinkToFit="1"/>
    </xf>
    <xf numFmtId="0" fontId="40" fillId="0" borderId="0" xfId="0" applyFont="1">
      <alignment vertical="center"/>
    </xf>
    <xf numFmtId="0" fontId="43" fillId="0" borderId="0" xfId="0" applyFont="1">
      <alignment vertical="center"/>
    </xf>
    <xf numFmtId="56" fontId="44" fillId="0" borderId="0" xfId="0" applyNumberFormat="1" applyFont="1">
      <alignment vertical="center"/>
    </xf>
    <xf numFmtId="0" fontId="29" fillId="0" borderId="0" xfId="0" applyFont="1">
      <alignment vertical="center"/>
    </xf>
    <xf numFmtId="0" fontId="30" fillId="0" borderId="0" xfId="0" applyFont="1" applyAlignment="1">
      <alignment horizontal="center"/>
    </xf>
    <xf numFmtId="0" fontId="35" fillId="0" borderId="0" xfId="0" applyFont="1" applyAlignment="1">
      <alignment horizontal="center"/>
    </xf>
    <xf numFmtId="0" fontId="29" fillId="0" borderId="0" xfId="0" applyFont="1" applyAlignment="1">
      <alignment horizontal="center" vertical="center"/>
    </xf>
    <xf numFmtId="0" fontId="33" fillId="0" borderId="0" xfId="0" applyFont="1" applyAlignment="1">
      <alignment vertical="center" wrapText="1"/>
    </xf>
    <xf numFmtId="0" fontId="35" fillId="0" borderId="95" xfId="0" applyFont="1" applyBorder="1" applyAlignment="1">
      <alignment horizontal="center" vertical="center" wrapText="1"/>
    </xf>
    <xf numFmtId="0" fontId="46" fillId="0" borderId="159" xfId="0" applyFont="1" applyBorder="1" applyAlignment="1">
      <alignment horizontal="left" vertical="center" wrapText="1"/>
    </xf>
    <xf numFmtId="0" fontId="46" fillId="0" borderId="159" xfId="0" applyFont="1" applyBorder="1" applyAlignment="1">
      <alignment vertical="center" wrapText="1"/>
    </xf>
    <xf numFmtId="0" fontId="32" fillId="0" borderId="172" xfId="0" applyFont="1" applyBorder="1" applyAlignment="1">
      <alignment horizontal="center" vertical="center" wrapText="1"/>
    </xf>
    <xf numFmtId="0" fontId="31" fillId="0" borderId="0" xfId="0" applyFont="1" applyAlignment="1">
      <alignment horizontal="left" vertical="center"/>
    </xf>
    <xf numFmtId="0" fontId="47" fillId="0" borderId="0" xfId="0" applyFont="1" applyAlignment="1">
      <alignment horizontal="center" vertical="center" wrapText="1"/>
    </xf>
    <xf numFmtId="0" fontId="37" fillId="0" borderId="97" xfId="0" applyFont="1" applyBorder="1">
      <alignment vertical="center"/>
    </xf>
    <xf numFmtId="0" fontId="32" fillId="0" borderId="99" xfId="0" applyFont="1" applyBorder="1" applyAlignment="1"/>
    <xf numFmtId="0" fontId="32" fillId="0" borderId="0" xfId="0" applyFont="1" applyAlignment="1"/>
    <xf numFmtId="0" fontId="48" fillId="0" borderId="0" xfId="0" applyFont="1" applyAlignment="1">
      <alignment horizontal="right" vertical="center" wrapText="1"/>
    </xf>
    <xf numFmtId="0" fontId="49" fillId="0" borderId="51" xfId="0" applyFont="1" applyBorder="1" applyAlignment="1">
      <alignment horizontal="center" vertical="center"/>
    </xf>
    <xf numFmtId="0" fontId="36" fillId="0" borderId="113" xfId="0" applyFont="1" applyBorder="1" applyAlignment="1">
      <alignment horizontal="left" vertical="center" wrapText="1"/>
    </xf>
    <xf numFmtId="0" fontId="36" fillId="0" borderId="113" xfId="0" applyFont="1" applyBorder="1" applyAlignment="1">
      <alignment vertical="center" wrapText="1"/>
    </xf>
    <xf numFmtId="0" fontId="49" fillId="0" borderId="88" xfId="0" applyFont="1" applyBorder="1" applyAlignment="1">
      <alignment horizontal="center" vertical="center"/>
    </xf>
    <xf numFmtId="0" fontId="50" fillId="0" borderId="0" xfId="0" applyFont="1" applyAlignment="1">
      <alignment horizontal="right" vertical="top" wrapText="1"/>
    </xf>
    <xf numFmtId="0" fontId="36" fillId="0" borderId="68" xfId="0" applyFont="1" applyBorder="1" applyAlignment="1">
      <alignment horizontal="left" vertical="center"/>
    </xf>
    <xf numFmtId="0" fontId="45" fillId="0" borderId="111" xfId="0" applyFont="1" applyBorder="1" applyAlignment="1">
      <alignment horizontal="left" vertical="center"/>
    </xf>
    <xf numFmtId="0" fontId="36" fillId="0" borderId="103" xfId="0" applyFont="1" applyBorder="1" applyAlignment="1">
      <alignment horizontal="left" vertical="center"/>
    </xf>
    <xf numFmtId="0" fontId="45" fillId="0" borderId="111" xfId="0" applyFont="1" applyBorder="1">
      <alignment vertical="center"/>
    </xf>
    <xf numFmtId="0" fontId="36" fillId="0" borderId="91" xfId="0" applyFont="1" applyBorder="1" applyAlignment="1">
      <alignment horizontal="left" vertical="center"/>
    </xf>
    <xf numFmtId="0" fontId="48" fillId="0" borderId="0" xfId="0" applyFont="1" applyAlignment="1">
      <alignment horizontal="right" vertical="center"/>
    </xf>
    <xf numFmtId="0" fontId="46" fillId="0" borderId="57" xfId="0" applyFont="1" applyBorder="1" applyAlignment="1">
      <alignment horizontal="left" vertical="center" wrapText="1" shrinkToFit="1"/>
    </xf>
    <xf numFmtId="0" fontId="36" fillId="0" borderId="87" xfId="0" applyFont="1" applyBorder="1" applyAlignment="1">
      <alignment horizontal="left" vertical="center" wrapText="1" shrinkToFit="1"/>
    </xf>
    <xf numFmtId="0" fontId="51" fillId="0" borderId="87" xfId="0" applyFont="1" applyBorder="1" applyAlignment="1">
      <alignment vertical="center" wrapText="1"/>
    </xf>
    <xf numFmtId="0" fontId="46" fillId="0" borderId="63" xfId="0" applyFont="1" applyBorder="1" applyAlignment="1">
      <alignment horizontal="left" vertical="center" wrapText="1"/>
    </xf>
    <xf numFmtId="0" fontId="49" fillId="0" borderId="0" xfId="0" applyFont="1" applyAlignment="1">
      <alignment horizontal="left" vertical="center" shrinkToFit="1"/>
    </xf>
    <xf numFmtId="0" fontId="52" fillId="0" borderId="0" xfId="0" applyFont="1" applyAlignment="1">
      <alignment horizontal="right" vertical="center"/>
    </xf>
    <xf numFmtId="0" fontId="36" fillId="0" borderId="70" xfId="0" applyFont="1" applyBorder="1" applyAlignment="1">
      <alignment horizontal="left" vertical="center"/>
    </xf>
    <xf numFmtId="0" fontId="36" fillId="0" borderId="111" xfId="0" applyFont="1" applyBorder="1" applyAlignment="1">
      <alignment horizontal="right" vertical="center"/>
    </xf>
    <xf numFmtId="0" fontId="36" fillId="0" borderId="87" xfId="0" applyFont="1" applyBorder="1" applyAlignment="1">
      <alignment vertical="center" wrapText="1"/>
    </xf>
    <xf numFmtId="0" fontId="36" fillId="0" borderId="70" xfId="0" applyFont="1" applyBorder="1">
      <alignment vertical="center"/>
    </xf>
    <xf numFmtId="0" fontId="36" fillId="0" borderId="93" xfId="0" applyFont="1" applyBorder="1" applyAlignment="1">
      <alignment horizontal="left" vertical="center" wrapText="1"/>
    </xf>
    <xf numFmtId="0" fontId="37" fillId="0" borderId="48" xfId="0" applyFont="1" applyBorder="1">
      <alignment vertical="center"/>
    </xf>
    <xf numFmtId="0" fontId="52" fillId="0" borderId="0" xfId="0" applyFont="1" applyAlignment="1">
      <alignment horizontal="left" vertical="center"/>
    </xf>
    <xf numFmtId="0" fontId="46" fillId="0" borderId="152" xfId="0" applyFont="1" applyBorder="1">
      <alignment vertical="center"/>
    </xf>
    <xf numFmtId="0" fontId="36" fillId="0" borderId="94" xfId="0" applyFont="1" applyBorder="1" applyAlignment="1">
      <alignment horizontal="right" vertical="center"/>
    </xf>
    <xf numFmtId="0" fontId="37" fillId="0" borderId="44" xfId="0" applyFont="1" applyBorder="1">
      <alignment vertical="center"/>
    </xf>
    <xf numFmtId="0" fontId="37" fillId="0" borderId="152" xfId="0" applyFont="1" applyBorder="1">
      <alignment vertical="center"/>
    </xf>
    <xf numFmtId="0" fontId="49" fillId="0" borderId="0" xfId="0" applyFont="1" applyAlignment="1">
      <alignment vertical="center" wrapText="1" shrinkToFit="1"/>
    </xf>
    <xf numFmtId="0" fontId="36" fillId="0" borderId="103" xfId="0" applyFont="1" applyBorder="1" applyAlignment="1">
      <alignment vertical="top" wrapText="1"/>
    </xf>
    <xf numFmtId="0" fontId="36" fillId="0" borderId="69" xfId="0" applyFont="1" applyBorder="1" applyAlignment="1">
      <alignment vertical="top" wrapText="1"/>
    </xf>
    <xf numFmtId="176" fontId="35" fillId="0" borderId="80" xfId="0" applyNumberFormat="1" applyFont="1" applyBorder="1" applyAlignment="1">
      <alignment horizontal="center" vertical="center" wrapText="1"/>
    </xf>
    <xf numFmtId="0" fontId="37" fillId="0" borderId="32" xfId="0" applyFont="1" applyBorder="1">
      <alignment vertical="center"/>
    </xf>
    <xf numFmtId="176" fontId="35" fillId="0" borderId="113" xfId="0" quotePrefix="1" applyNumberFormat="1" applyFont="1" applyBorder="1" applyAlignment="1">
      <alignment horizontal="center" vertical="center"/>
    </xf>
    <xf numFmtId="0" fontId="50" fillId="0" borderId="0" xfId="0" applyFont="1" applyAlignment="1">
      <alignment vertical="top" wrapText="1"/>
    </xf>
    <xf numFmtId="0" fontId="46" fillId="0" borderId="0" xfId="0" applyFont="1" applyAlignment="1">
      <alignment vertical="top" wrapText="1"/>
    </xf>
    <xf numFmtId="0" fontId="54" fillId="0" borderId="0" xfId="0" applyFont="1" applyAlignment="1">
      <alignment horizontal="right" vertical="center"/>
    </xf>
    <xf numFmtId="0" fontId="46" fillId="0" borderId="0" xfId="0" applyFont="1" applyAlignment="1">
      <alignment horizontal="left" vertical="center"/>
    </xf>
    <xf numFmtId="0" fontId="37" fillId="0" borderId="0" xfId="0" applyFont="1" applyAlignment="1">
      <alignment horizontal="center" vertical="center"/>
    </xf>
    <xf numFmtId="0" fontId="54" fillId="0" borderId="0" xfId="0" applyFont="1" applyAlignment="1">
      <alignment horizontal="center" vertical="center"/>
    </xf>
    <xf numFmtId="0" fontId="37" fillId="0" borderId="0" xfId="0" applyFont="1" applyAlignment="1"/>
    <xf numFmtId="0" fontId="40" fillId="10" borderId="37" xfId="0" applyFont="1" applyFill="1" applyBorder="1" applyAlignment="1">
      <alignment horizontal="center"/>
    </xf>
    <xf numFmtId="0" fontId="49" fillId="0" borderId="0" xfId="0" applyFont="1" applyAlignment="1">
      <alignment horizontal="center"/>
    </xf>
    <xf numFmtId="0" fontId="33" fillId="0" borderId="0" xfId="0" applyFont="1" applyAlignment="1"/>
    <xf numFmtId="0" fontId="40" fillId="0" borderId="38" xfId="0" applyFont="1" applyBorder="1" applyAlignment="1">
      <alignment horizontal="center" vertical="center"/>
    </xf>
    <xf numFmtId="0" fontId="49" fillId="0" borderId="0" xfId="0" applyFont="1">
      <alignment vertical="center"/>
    </xf>
    <xf numFmtId="0" fontId="40" fillId="0" borderId="38" xfId="0" applyFont="1" applyBorder="1" applyAlignment="1">
      <alignment horizontal="center" vertical="center" wrapText="1"/>
    </xf>
    <xf numFmtId="0" fontId="40" fillId="11" borderId="162" xfId="0" applyFont="1" applyFill="1" applyBorder="1" applyAlignment="1">
      <alignment horizontal="center" vertical="center" wrapText="1"/>
    </xf>
    <xf numFmtId="0" fontId="40" fillId="11" borderId="163" xfId="0" applyFont="1" applyFill="1" applyBorder="1" applyAlignment="1">
      <alignment horizontal="center" vertical="center" wrapText="1"/>
    </xf>
    <xf numFmtId="0" fontId="40" fillId="0" borderId="0" xfId="0" applyFont="1" applyAlignment="1">
      <alignment vertical="center" wrapText="1"/>
    </xf>
    <xf numFmtId="0" fontId="44" fillId="0" borderId="0" xfId="0" applyFont="1">
      <alignment vertical="center"/>
    </xf>
    <xf numFmtId="0" fontId="49" fillId="2" borderId="0" xfId="0" applyFont="1" applyFill="1">
      <alignment vertical="center"/>
    </xf>
    <xf numFmtId="179" fontId="30" fillId="11" borderId="165" xfId="0" applyNumberFormat="1" applyFont="1" applyFill="1" applyBorder="1" applyAlignment="1">
      <alignment horizontal="center" vertical="center"/>
    </xf>
    <xf numFmtId="178" fontId="30" fillId="11" borderId="166" xfId="0" applyNumberFormat="1" applyFont="1" applyFill="1" applyBorder="1" applyAlignment="1">
      <alignment horizontal="center" vertical="center"/>
    </xf>
    <xf numFmtId="178" fontId="30" fillId="0" borderId="0" xfId="0" applyNumberFormat="1" applyFont="1">
      <alignment vertical="center"/>
    </xf>
    <xf numFmtId="178" fontId="30" fillId="0" borderId="0" xfId="0" applyNumberFormat="1" applyFont="1" applyAlignment="1">
      <alignment horizontal="center" vertical="center"/>
    </xf>
    <xf numFmtId="0" fontId="37" fillId="0" borderId="38" xfId="0" applyFont="1" applyBorder="1">
      <alignment vertical="center"/>
    </xf>
    <xf numFmtId="178" fontId="30" fillId="0" borderId="41" xfId="0" applyNumberFormat="1" applyFont="1" applyBorder="1" applyAlignment="1">
      <alignment horizontal="center" vertical="center"/>
    </xf>
    <xf numFmtId="0" fontId="48" fillId="0" borderId="38" xfId="0" applyFont="1" applyBorder="1">
      <alignment vertical="center"/>
    </xf>
    <xf numFmtId="0" fontId="56" fillId="0" borderId="0" xfId="0" applyFont="1">
      <alignment vertical="center"/>
    </xf>
    <xf numFmtId="0" fontId="37" fillId="0" borderId="0" xfId="0" applyFont="1" applyProtection="1">
      <alignment vertical="center"/>
      <protection locked="0"/>
    </xf>
    <xf numFmtId="0" fontId="38" fillId="0" borderId="38" xfId="0" applyFont="1" applyBorder="1" applyProtection="1">
      <alignment vertical="center"/>
      <protection locked="0"/>
    </xf>
    <xf numFmtId="178" fontId="57" fillId="0" borderId="38" xfId="0" applyNumberFormat="1" applyFont="1" applyBorder="1" applyAlignment="1" applyProtection="1">
      <alignment wrapText="1"/>
      <protection locked="0"/>
    </xf>
    <xf numFmtId="0" fontId="37" fillId="0" borderId="41" xfId="0" applyFont="1" applyBorder="1" applyProtection="1">
      <alignment vertical="center"/>
      <protection locked="0"/>
    </xf>
    <xf numFmtId="0" fontId="37" fillId="17" borderId="0" xfId="0" applyFont="1" applyFill="1">
      <alignment vertical="center"/>
    </xf>
    <xf numFmtId="178" fontId="53" fillId="17" borderId="38" xfId="0" applyNumberFormat="1" applyFont="1" applyFill="1" applyBorder="1" applyAlignment="1">
      <alignment vertical="center" wrapText="1"/>
    </xf>
    <xf numFmtId="0" fontId="35" fillId="17" borderId="38" xfId="0" applyFont="1" applyFill="1" applyBorder="1" applyAlignment="1">
      <alignment vertical="center" wrapText="1"/>
    </xf>
    <xf numFmtId="178" fontId="40" fillId="0" borderId="0" xfId="0" applyNumberFormat="1" applyFont="1" applyAlignment="1">
      <alignment vertical="top" wrapText="1"/>
    </xf>
    <xf numFmtId="178" fontId="40" fillId="0" borderId="41" xfId="0" applyNumberFormat="1" applyFont="1" applyBorder="1" applyAlignment="1">
      <alignment vertical="top" wrapText="1"/>
    </xf>
    <xf numFmtId="0" fontId="54" fillId="17" borderId="38" xfId="0" applyFont="1" applyFill="1" applyBorder="1" applyAlignment="1">
      <alignment vertical="center" wrapText="1"/>
    </xf>
    <xf numFmtId="0" fontId="54" fillId="17" borderId="45" xfId="0" applyFont="1" applyFill="1" applyBorder="1" applyAlignment="1">
      <alignment vertical="center" wrapText="1"/>
    </xf>
    <xf numFmtId="0" fontId="49" fillId="0" borderId="0" xfId="0" applyFont="1" applyAlignment="1">
      <alignment horizontal="center" vertical="center"/>
    </xf>
    <xf numFmtId="0" fontId="40" fillId="0" borderId="0" xfId="0" applyFont="1" applyProtection="1">
      <alignment vertical="center"/>
      <protection locked="0"/>
    </xf>
    <xf numFmtId="0" fontId="46" fillId="0" borderId="0" xfId="0" applyFont="1" applyProtection="1">
      <alignment vertical="center"/>
      <protection locked="0"/>
    </xf>
    <xf numFmtId="0" fontId="37" fillId="0" borderId="0" xfId="0" applyFont="1" applyAlignment="1" applyProtection="1">
      <alignment horizontal="center" vertical="center"/>
      <protection locked="0"/>
    </xf>
    <xf numFmtId="0" fontId="49" fillId="0" borderId="0" xfId="0" applyFont="1" applyAlignment="1" applyProtection="1">
      <alignment horizontal="center" vertical="center"/>
      <protection locked="0"/>
    </xf>
    <xf numFmtId="0" fontId="35" fillId="0" borderId="0" xfId="0" applyFont="1" applyAlignment="1">
      <alignment horizontal="right" vertical="center"/>
    </xf>
    <xf numFmtId="0" fontId="37" fillId="0" borderId="79" xfId="0" applyFont="1" applyBorder="1" applyAlignment="1" applyProtection="1">
      <alignment horizontal="center" vertical="center"/>
      <protection locked="0"/>
    </xf>
    <xf numFmtId="0" fontId="46" fillId="0" borderId="0" xfId="0" applyFont="1" applyAlignment="1">
      <alignment horizontal="right" vertical="center"/>
    </xf>
    <xf numFmtId="0" fontId="46" fillId="0" borderId="32" xfId="0" applyFont="1" applyBorder="1" applyAlignment="1">
      <alignment horizontal="left" vertical="center"/>
    </xf>
    <xf numFmtId="0" fontId="49" fillId="0" borderId="32" xfId="0" applyFont="1" applyBorder="1" applyAlignment="1">
      <alignment horizontal="center" vertical="center"/>
    </xf>
    <xf numFmtId="0" fontId="58" fillId="4" borderId="0" xfId="0" applyFont="1" applyFill="1" applyAlignment="1">
      <alignment horizontal="left" vertical="center"/>
    </xf>
    <xf numFmtId="0" fontId="30" fillId="4" borderId="0" xfId="0" applyFont="1" applyFill="1">
      <alignment vertical="center"/>
    </xf>
    <xf numFmtId="0" fontId="46" fillId="4" borderId="21" xfId="0" applyFont="1" applyFill="1" applyBorder="1" applyAlignment="1">
      <alignment horizontal="right" vertical="center"/>
    </xf>
    <xf numFmtId="0" fontId="46" fillId="4" borderId="21" xfId="0" applyFont="1" applyFill="1" applyBorder="1" applyAlignment="1">
      <alignment horizontal="left" vertical="center"/>
    </xf>
    <xf numFmtId="0" fontId="58" fillId="4" borderId="0" xfId="0" applyFont="1" applyFill="1">
      <alignment vertical="center"/>
    </xf>
    <xf numFmtId="0" fontId="49" fillId="4" borderId="12" xfId="0" applyFont="1" applyFill="1" applyBorder="1">
      <alignment vertical="center"/>
    </xf>
    <xf numFmtId="0" fontId="37" fillId="4" borderId="0" xfId="0" applyFont="1" applyFill="1" applyAlignment="1" applyProtection="1">
      <alignment horizontal="center" vertical="center"/>
      <protection locked="0"/>
    </xf>
    <xf numFmtId="0" fontId="37" fillId="4" borderId="0" xfId="0" applyFont="1" applyFill="1">
      <alignment vertical="center"/>
    </xf>
    <xf numFmtId="0" fontId="46" fillId="4" borderId="0" xfId="0" applyFont="1" applyFill="1" applyAlignment="1">
      <alignment horizontal="right" vertical="center"/>
    </xf>
    <xf numFmtId="0" fontId="46" fillId="4" borderId="0" xfId="0" applyFont="1" applyFill="1" applyAlignment="1">
      <alignment horizontal="left" vertical="center"/>
    </xf>
    <xf numFmtId="0" fontId="59" fillId="4" borderId="12" xfId="0" applyFont="1" applyFill="1" applyBorder="1" applyAlignment="1">
      <alignment horizontal="left" vertical="center"/>
    </xf>
    <xf numFmtId="0" fontId="49" fillId="4" borderId="119" xfId="0" applyFont="1" applyFill="1" applyBorder="1" applyAlignment="1">
      <alignment horizontal="center" vertical="center"/>
    </xf>
    <xf numFmtId="0" fontId="59" fillId="4" borderId="12" xfId="0" applyFont="1" applyFill="1" applyBorder="1">
      <alignment vertical="center"/>
    </xf>
    <xf numFmtId="0" fontId="49" fillId="4" borderId="0" xfId="0" applyFont="1" applyFill="1" applyAlignment="1">
      <alignment horizontal="center" vertical="center"/>
    </xf>
    <xf numFmtId="0" fontId="61" fillId="4" borderId="12" xfId="0" applyFont="1" applyFill="1" applyBorder="1" applyAlignment="1">
      <alignment horizontal="left" vertical="top"/>
    </xf>
    <xf numFmtId="0" fontId="37" fillId="0" borderId="0" xfId="0" applyFont="1" applyAlignment="1">
      <alignment vertical="top"/>
    </xf>
    <xf numFmtId="0" fontId="38" fillId="0" borderId="0" xfId="0" applyFont="1" applyAlignment="1">
      <alignment vertical="top"/>
    </xf>
    <xf numFmtId="0" fontId="59" fillId="4" borderId="0" xfId="0" applyFont="1" applyFill="1" applyAlignment="1">
      <alignment horizontal="left" vertical="top"/>
    </xf>
    <xf numFmtId="0" fontId="30" fillId="4" borderId="0" xfId="0" applyFont="1" applyFill="1" applyAlignment="1">
      <alignment vertical="top"/>
    </xf>
    <xf numFmtId="0" fontId="32" fillId="0" borderId="0" xfId="0" applyFont="1" applyAlignment="1">
      <alignment vertical="top"/>
    </xf>
    <xf numFmtId="0" fontId="32" fillId="2" borderId="0" xfId="0" applyFont="1" applyFill="1" applyAlignment="1">
      <alignment vertical="top" shrinkToFit="1"/>
    </xf>
    <xf numFmtId="0" fontId="33" fillId="0" borderId="0" xfId="0" applyFont="1" applyAlignment="1">
      <alignment vertical="top"/>
    </xf>
    <xf numFmtId="0" fontId="34" fillId="0" borderId="0" xfId="0" applyFont="1" applyAlignment="1">
      <alignment vertical="top"/>
    </xf>
    <xf numFmtId="0" fontId="40"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horizontal="right" vertical="center"/>
    </xf>
    <xf numFmtId="0" fontId="38" fillId="0" borderId="0" xfId="0" applyFont="1" applyAlignment="1"/>
    <xf numFmtId="0" fontId="49" fillId="0" borderId="0" xfId="0" applyFont="1" applyAlignment="1">
      <alignment horizontal="left"/>
    </xf>
    <xf numFmtId="0" fontId="29" fillId="0" borderId="0" xfId="0" applyFont="1" applyAlignment="1">
      <alignment horizontal="center"/>
    </xf>
    <xf numFmtId="0" fontId="29" fillId="0" borderId="0" xfId="0" applyFont="1" applyAlignment="1"/>
    <xf numFmtId="0" fontId="34" fillId="0" borderId="0" xfId="0" applyFont="1" applyAlignment="1"/>
    <xf numFmtId="0" fontId="32" fillId="2" borderId="0" xfId="0" applyFont="1" applyFill="1" applyAlignment="1"/>
    <xf numFmtId="0" fontId="29" fillId="0" borderId="0" xfId="0" applyFont="1" applyAlignment="1">
      <alignment horizontal="left" vertical="center"/>
    </xf>
    <xf numFmtId="0" fontId="37" fillId="0" borderId="48" xfId="0" applyFont="1" applyBorder="1" applyAlignment="1">
      <alignment horizontal="center" vertical="center"/>
    </xf>
    <xf numFmtId="0" fontId="35" fillId="0" borderId="0" xfId="0" applyFont="1" applyAlignment="1">
      <alignment horizontal="center" vertical="center"/>
    </xf>
    <xf numFmtId="0" fontId="49" fillId="0" borderId="0" xfId="0" applyFont="1" applyAlignment="1">
      <alignment horizontal="right" vertical="center"/>
    </xf>
    <xf numFmtId="0" fontId="47" fillId="0" borderId="0" xfId="0" applyFont="1" applyAlignment="1">
      <alignment horizontal="center" vertical="center"/>
    </xf>
    <xf numFmtId="0" fontId="62" fillId="0" borderId="0" xfId="0" applyFont="1" applyAlignment="1">
      <alignment horizontal="center" vertical="center"/>
    </xf>
    <xf numFmtId="0" fontId="49" fillId="0" borderId="0" xfId="0" applyFont="1" applyAlignment="1">
      <alignment horizontal="left" vertical="center"/>
    </xf>
    <xf numFmtId="0" fontId="35" fillId="0" borderId="0" xfId="0" applyFont="1" applyAlignment="1">
      <alignment vertical="top" wrapText="1"/>
    </xf>
    <xf numFmtId="0" fontId="37" fillId="0" borderId="0" xfId="0" applyFont="1" applyAlignment="1">
      <alignment horizontal="right" vertical="center"/>
    </xf>
    <xf numFmtId="0" fontId="35" fillId="0" borderId="0" xfId="0" applyFont="1">
      <alignment vertical="center"/>
    </xf>
    <xf numFmtId="0" fontId="49" fillId="0" borderId="48" xfId="0" applyFont="1" applyBorder="1" applyAlignment="1">
      <alignment horizontal="right" vertical="center"/>
    </xf>
    <xf numFmtId="0" fontId="30" fillId="0" borderId="48" xfId="0" applyFont="1" applyBorder="1" applyAlignment="1">
      <alignment horizontal="center" vertical="center"/>
    </xf>
    <xf numFmtId="0" fontId="31" fillId="0" borderId="0" xfId="0" applyFont="1">
      <alignment vertical="center"/>
    </xf>
    <xf numFmtId="0" fontId="46" fillId="0" borderId="0" xfId="0" applyFont="1" applyAlignment="1">
      <alignment horizontal="center" vertical="center" wrapText="1"/>
    </xf>
    <xf numFmtId="0" fontId="46" fillId="3" borderId="53" xfId="0" applyFont="1" applyFill="1" applyBorder="1" applyAlignment="1">
      <alignment horizontal="center" vertical="center" wrapText="1"/>
    </xf>
    <xf numFmtId="0" fontId="46" fillId="3" borderId="55" xfId="0" applyFont="1" applyFill="1" applyBorder="1" applyAlignment="1">
      <alignment horizontal="center" vertical="center" wrapText="1"/>
    </xf>
    <xf numFmtId="0" fontId="46" fillId="12" borderId="54" xfId="0" applyFont="1" applyFill="1" applyBorder="1" applyAlignment="1">
      <alignment horizontal="center" vertical="center" wrapText="1"/>
    </xf>
    <xf numFmtId="0" fontId="48" fillId="0" borderId="57" xfId="0" applyFont="1" applyBorder="1" applyAlignment="1">
      <alignment horizontal="left" vertical="center"/>
    </xf>
    <xf numFmtId="0" fontId="48" fillId="0" borderId="42" xfId="0" applyFont="1" applyBorder="1" applyAlignment="1">
      <alignment horizontal="left" vertical="center" shrinkToFit="1"/>
    </xf>
    <xf numFmtId="0" fontId="48" fillId="0" borderId="106" xfId="0" applyFont="1" applyBorder="1" applyAlignment="1">
      <alignment horizontal="center" vertical="center" shrinkToFit="1"/>
    </xf>
    <xf numFmtId="0" fontId="35" fillId="0" borderId="106" xfId="0" applyFont="1" applyBorder="1" applyAlignment="1">
      <alignment horizontal="center" vertical="center" shrinkToFit="1"/>
    </xf>
    <xf numFmtId="0" fontId="35" fillId="0" borderId="42" xfId="0" applyFont="1" applyBorder="1" applyAlignment="1">
      <alignment horizontal="left" vertical="center" shrinkToFit="1"/>
    </xf>
    <xf numFmtId="0" fontId="48" fillId="0" borderId="77" xfId="0" applyFont="1" applyBorder="1" applyAlignment="1">
      <alignment horizontal="center" vertical="center" shrinkToFit="1"/>
    </xf>
    <xf numFmtId="0" fontId="32" fillId="0" borderId="58" xfId="0" applyFont="1" applyBorder="1">
      <alignment vertical="center"/>
    </xf>
    <xf numFmtId="0" fontId="32" fillId="0" borderId="59" xfId="0" applyFont="1" applyBorder="1">
      <alignment vertical="center"/>
    </xf>
    <xf numFmtId="0" fontId="37" fillId="0" borderId="58" xfId="0" applyFont="1" applyBorder="1">
      <alignment vertical="center"/>
    </xf>
    <xf numFmtId="0" fontId="32" fillId="0" borderId="60" xfId="0" applyFont="1" applyBorder="1">
      <alignment vertical="center"/>
    </xf>
    <xf numFmtId="0" fontId="35" fillId="0" borderId="105" xfId="0" applyFont="1" applyBorder="1" applyAlignment="1">
      <alignment horizontal="center" vertical="center" shrinkToFit="1"/>
    </xf>
    <xf numFmtId="0" fontId="32" fillId="0" borderId="65" xfId="0" applyFont="1" applyBorder="1">
      <alignment vertical="center"/>
    </xf>
    <xf numFmtId="0" fontId="32" fillId="0" borderId="66" xfId="0" applyFont="1" applyBorder="1">
      <alignment vertical="center"/>
    </xf>
    <xf numFmtId="0" fontId="37" fillId="0" borderId="65" xfId="0" applyFont="1" applyBorder="1">
      <alignment vertical="center"/>
    </xf>
    <xf numFmtId="0" fontId="32" fillId="0" borderId="67" xfId="0" applyFont="1" applyBorder="1">
      <alignment vertical="center"/>
    </xf>
    <xf numFmtId="0" fontId="35" fillId="0" borderId="67" xfId="0" applyFont="1" applyBorder="1" applyAlignment="1">
      <alignment horizontal="left" vertical="center"/>
    </xf>
    <xf numFmtId="0" fontId="43" fillId="0" borderId="0" xfId="0" applyFont="1" applyAlignment="1">
      <alignment horizontal="left" vertical="center"/>
    </xf>
    <xf numFmtId="0" fontId="48" fillId="0" borderId="68" xfId="0" applyFont="1" applyBorder="1" applyAlignment="1">
      <alignment horizontal="left" vertical="center"/>
    </xf>
    <xf numFmtId="0" fontId="48" fillId="0" borderId="157" xfId="0" applyFont="1" applyBorder="1" applyAlignment="1">
      <alignment horizontal="center" vertical="center" shrinkToFit="1"/>
    </xf>
    <xf numFmtId="0" fontId="35" fillId="0" borderId="107" xfId="0" applyFont="1" applyBorder="1" applyAlignment="1">
      <alignment horizontal="center" vertical="center" shrinkToFit="1"/>
    </xf>
    <xf numFmtId="0" fontId="48" fillId="0" borderId="112" xfId="0" applyFont="1" applyBorder="1" applyAlignment="1">
      <alignment horizontal="center" vertical="center" shrinkToFit="1"/>
    </xf>
    <xf numFmtId="0" fontId="32" fillId="0" borderId="71" xfId="0" applyFont="1" applyBorder="1">
      <alignment vertical="center"/>
    </xf>
    <xf numFmtId="0" fontId="32" fillId="0" borderId="72" xfId="0" applyFont="1" applyBorder="1">
      <alignment vertical="center"/>
    </xf>
    <xf numFmtId="0" fontId="37" fillId="0" borderId="71" xfId="0" applyFont="1" applyBorder="1">
      <alignment vertical="center"/>
    </xf>
    <xf numFmtId="0" fontId="32" fillId="0" borderId="73" xfId="0" applyFont="1" applyBorder="1">
      <alignment vertical="center"/>
    </xf>
    <xf numFmtId="0" fontId="48" fillId="0" borderId="51" xfId="0" applyFont="1" applyBorder="1" applyAlignment="1">
      <alignment horizontal="left" vertical="center"/>
    </xf>
    <xf numFmtId="0" fontId="48" fillId="0" borderId="75" xfId="0" applyFont="1" applyBorder="1" applyAlignment="1">
      <alignment horizontal="left" vertical="center" shrinkToFit="1"/>
    </xf>
    <xf numFmtId="0" fontId="48" fillId="0" borderId="108" xfId="0" applyFont="1" applyBorder="1" applyAlignment="1">
      <alignment horizontal="center" vertical="center" shrinkToFit="1"/>
    </xf>
    <xf numFmtId="0" fontId="35" fillId="0" borderId="108" xfId="0" applyFont="1" applyBorder="1" applyAlignment="1">
      <alignment horizontal="center" vertical="center" shrinkToFit="1"/>
    </xf>
    <xf numFmtId="0" fontId="35" fillId="0" borderId="75" xfId="0" applyFont="1" applyBorder="1" applyAlignment="1">
      <alignment horizontal="left" vertical="center" shrinkToFit="1"/>
    </xf>
    <xf numFmtId="0" fontId="48" fillId="0" borderId="89" xfId="0" applyFont="1" applyBorder="1" applyAlignment="1">
      <alignment horizontal="center" vertical="center" shrinkToFit="1"/>
    </xf>
    <xf numFmtId="0" fontId="32" fillId="0" borderId="76" xfId="0" applyFont="1" applyBorder="1">
      <alignment vertical="center"/>
    </xf>
    <xf numFmtId="0" fontId="32" fillId="0" borderId="43" xfId="0" applyFont="1" applyBorder="1">
      <alignment vertical="center"/>
    </xf>
    <xf numFmtId="0" fontId="37" fillId="0" borderId="76" xfId="0" applyFont="1" applyBorder="1">
      <alignment vertical="center"/>
    </xf>
    <xf numFmtId="0" fontId="32" fillId="0" borderId="77" xfId="0" applyFont="1" applyBorder="1">
      <alignment vertical="center"/>
    </xf>
    <xf numFmtId="0" fontId="48" fillId="0" borderId="80" xfId="0" applyFont="1" applyBorder="1" applyAlignment="1">
      <alignment horizontal="left" vertical="center"/>
    </xf>
    <xf numFmtId="0" fontId="48" fillId="0" borderId="158" xfId="0" applyFont="1" applyBorder="1" applyAlignment="1">
      <alignment horizontal="center" vertical="center" shrinkToFit="1"/>
    </xf>
    <xf numFmtId="0" fontId="35" fillId="0" borderId="104" xfId="0" applyFont="1" applyBorder="1" applyAlignment="1">
      <alignment horizontal="center" vertical="center" shrinkToFit="1"/>
    </xf>
    <xf numFmtId="0" fontId="48" fillId="0" borderId="117" xfId="0" applyFont="1" applyBorder="1" applyAlignment="1">
      <alignment horizontal="center" vertical="center" shrinkToFit="1"/>
    </xf>
    <xf numFmtId="0" fontId="32" fillId="0" borderId="84" xfId="0" applyFont="1" applyBorder="1">
      <alignment vertical="center"/>
    </xf>
    <xf numFmtId="0" fontId="32" fillId="0" borderId="85" xfId="0" applyFont="1" applyBorder="1">
      <alignment vertical="center"/>
    </xf>
    <xf numFmtId="0" fontId="37" fillId="0" borderId="84" xfId="0" applyFont="1" applyBorder="1">
      <alignment vertical="center"/>
    </xf>
    <xf numFmtId="0" fontId="32" fillId="0" borderId="86" xfId="0" applyFont="1" applyBorder="1">
      <alignment vertical="center"/>
    </xf>
    <xf numFmtId="0" fontId="32" fillId="0" borderId="88" xfId="0" applyFont="1" applyBorder="1">
      <alignment vertical="center"/>
    </xf>
    <xf numFmtId="0" fontId="32" fillId="0" borderId="49" xfId="0" applyFont="1" applyBorder="1">
      <alignment vertical="center"/>
    </xf>
    <xf numFmtId="0" fontId="37" fillId="0" borderId="88" xfId="0" applyFont="1" applyBorder="1">
      <alignment vertical="center"/>
    </xf>
    <xf numFmtId="0" fontId="32" fillId="0" borderId="89" xfId="0" applyFont="1" applyBorder="1">
      <alignment vertical="center"/>
    </xf>
    <xf numFmtId="0" fontId="50" fillId="0" borderId="57" xfId="0" applyFont="1" applyBorder="1" applyAlignment="1">
      <alignment horizontal="left" vertical="center"/>
    </xf>
    <xf numFmtId="0" fontId="48" fillId="0" borderId="87" xfId="0" applyFont="1" applyBorder="1" applyAlignment="1">
      <alignment horizontal="center" vertical="center" shrinkToFit="1"/>
    </xf>
    <xf numFmtId="0" fontId="30" fillId="0" borderId="0" xfId="0" applyFont="1" applyAlignment="1"/>
    <xf numFmtId="0" fontId="50" fillId="0" borderId="68" xfId="0" applyFont="1" applyBorder="1" applyAlignment="1">
      <alignment horizontal="left" vertical="center"/>
    </xf>
    <xf numFmtId="0" fontId="48" fillId="0" borderId="111" xfId="0" applyFont="1" applyBorder="1" applyAlignment="1">
      <alignment horizontal="center" vertical="center" shrinkToFit="1"/>
    </xf>
    <xf numFmtId="0" fontId="50" fillId="0" borderId="51" xfId="0" applyFont="1" applyBorder="1" applyAlignment="1">
      <alignment horizontal="left" vertical="center"/>
    </xf>
    <xf numFmtId="0" fontId="48" fillId="0" borderId="50" xfId="0" applyFont="1" applyBorder="1" applyAlignment="1">
      <alignment horizontal="center" vertical="center" shrinkToFit="1"/>
    </xf>
    <xf numFmtId="0" fontId="50" fillId="0" borderId="80" xfId="0" applyFont="1" applyBorder="1" applyAlignment="1">
      <alignment horizontal="left" vertical="center"/>
    </xf>
    <xf numFmtId="0" fontId="48" fillId="0" borderId="115" xfId="0" applyFont="1" applyBorder="1" applyAlignment="1">
      <alignment horizontal="center" vertical="center" shrinkToFit="1"/>
    </xf>
    <xf numFmtId="0" fontId="49" fillId="0" borderId="0" xfId="0" applyFont="1" applyAlignment="1"/>
    <xf numFmtId="0" fontId="30" fillId="0" borderId="0" xfId="0" applyFont="1" applyAlignment="1">
      <alignment horizontal="left" vertical="center"/>
    </xf>
    <xf numFmtId="0" fontId="47" fillId="0" borderId="48" xfId="0" applyFont="1" applyBorder="1" applyAlignment="1">
      <alignment vertical="center" shrinkToFit="1"/>
    </xf>
    <xf numFmtId="0" fontId="30" fillId="0" borderId="64" xfId="0" applyFont="1" applyBorder="1" applyAlignment="1">
      <alignment horizontal="center" vertical="center"/>
    </xf>
    <xf numFmtId="0" fontId="49" fillId="0" borderId="64" xfId="0" applyFont="1" applyBorder="1" applyAlignment="1">
      <alignment horizontal="center" vertical="center"/>
    </xf>
    <xf numFmtId="0" fontId="48" fillId="0" borderId="58" xfId="0" applyFont="1" applyBorder="1" applyAlignment="1">
      <alignment horizontal="left" vertical="center" shrinkToFit="1"/>
    </xf>
    <xf numFmtId="0" fontId="48" fillId="0" borderId="167" xfId="0" applyFont="1" applyBorder="1" applyAlignment="1">
      <alignment horizontal="left" vertical="center" shrinkToFit="1"/>
    </xf>
    <xf numFmtId="0" fontId="48" fillId="0" borderId="168" xfId="0" applyFont="1" applyBorder="1" applyAlignment="1">
      <alignment horizontal="left" vertical="center" shrinkToFit="1"/>
    </xf>
    <xf numFmtId="0" fontId="48" fillId="0" borderId="169" xfId="0" applyFont="1" applyBorder="1" applyAlignment="1">
      <alignment horizontal="center" vertical="center"/>
    </xf>
    <xf numFmtId="0" fontId="35" fillId="0" borderId="108" xfId="0" applyFont="1" applyBorder="1" applyAlignment="1">
      <alignment horizontal="center" vertical="center"/>
    </xf>
    <xf numFmtId="0" fontId="35" fillId="0" borderId="168" xfId="0" applyFont="1" applyBorder="1" applyAlignment="1">
      <alignment horizontal="left" vertical="center" shrinkToFit="1"/>
    </xf>
    <xf numFmtId="0" fontId="50" fillId="0" borderId="100" xfId="0" applyFont="1" applyBorder="1" applyAlignment="1">
      <alignment horizontal="left" vertical="center"/>
    </xf>
    <xf numFmtId="0" fontId="48" fillId="0" borderId="65" xfId="0" applyFont="1" applyBorder="1" applyAlignment="1">
      <alignment horizontal="left" vertical="center" shrinkToFit="1"/>
    </xf>
    <xf numFmtId="0" fontId="48" fillId="0" borderId="78" xfId="0" applyFont="1" applyBorder="1" applyAlignment="1">
      <alignment horizontal="left" vertical="center" shrinkToFit="1"/>
    </xf>
    <xf numFmtId="0" fontId="48" fillId="0" borderId="79" xfId="0" applyFont="1" applyBorder="1" applyAlignment="1">
      <alignment horizontal="left" vertical="center" shrinkToFit="1"/>
    </xf>
    <xf numFmtId="0" fontId="48" fillId="0" borderId="105" xfId="0" applyFont="1" applyBorder="1" applyAlignment="1">
      <alignment horizontal="center" vertical="center"/>
    </xf>
    <xf numFmtId="0" fontId="35" fillId="0" borderId="105" xfId="0" applyFont="1" applyBorder="1" applyAlignment="1">
      <alignment horizontal="center" vertical="center"/>
    </xf>
    <xf numFmtId="0" fontId="35" fillId="0" borderId="79" xfId="0" applyFont="1" applyBorder="1" applyAlignment="1">
      <alignment horizontal="left" vertical="center" shrinkToFit="1"/>
    </xf>
    <xf numFmtId="0" fontId="48" fillId="0" borderId="62" xfId="0" applyFont="1" applyBorder="1" applyAlignment="1">
      <alignment horizontal="center" vertical="center" shrinkToFit="1"/>
    </xf>
    <xf numFmtId="0" fontId="50" fillId="0" borderId="101" xfId="0" applyFont="1" applyBorder="1" applyAlignment="1">
      <alignment horizontal="left" vertical="center"/>
    </xf>
    <xf numFmtId="0" fontId="48" fillId="0" borderId="71" xfId="0" applyFont="1" applyBorder="1" applyAlignment="1">
      <alignment horizontal="left" vertical="center" shrinkToFit="1"/>
    </xf>
    <xf numFmtId="0" fontId="48" fillId="0" borderId="81" xfId="0" applyFont="1" applyBorder="1" applyAlignment="1">
      <alignment horizontal="left" vertical="center" shrinkToFit="1"/>
    </xf>
    <xf numFmtId="0" fontId="48" fillId="0" borderId="82" xfId="0" applyFont="1" applyBorder="1" applyAlignment="1">
      <alignment horizontal="left" vertical="center" shrinkToFit="1"/>
    </xf>
    <xf numFmtId="0" fontId="48" fillId="0" borderId="104" xfId="0" applyFont="1" applyBorder="1" applyAlignment="1">
      <alignment horizontal="center" vertical="center"/>
    </xf>
    <xf numFmtId="0" fontId="35" fillId="0" borderId="104" xfId="0" applyFont="1" applyBorder="1" applyAlignment="1">
      <alignment horizontal="center" vertical="center"/>
    </xf>
    <xf numFmtId="0" fontId="35" fillId="0" borderId="82" xfId="0" applyFont="1" applyBorder="1" applyAlignment="1">
      <alignment horizontal="left" vertical="center" shrinkToFit="1"/>
    </xf>
    <xf numFmtId="0" fontId="48" fillId="0" borderId="83" xfId="0" applyFont="1" applyBorder="1" applyAlignment="1">
      <alignment horizontal="center" vertical="center" shrinkToFit="1"/>
    </xf>
    <xf numFmtId="0" fontId="48" fillId="0" borderId="76" xfId="0" applyFont="1" applyBorder="1" applyAlignment="1">
      <alignment horizontal="left" vertical="center" shrinkToFit="1"/>
    </xf>
    <xf numFmtId="0" fontId="48" fillId="0" borderId="61" xfId="0" applyFont="1" applyBorder="1" applyAlignment="1">
      <alignment horizontal="left" vertical="center" shrinkToFit="1"/>
    </xf>
    <xf numFmtId="0" fontId="48" fillId="0" borderId="106" xfId="0" applyFont="1" applyBorder="1" applyAlignment="1">
      <alignment horizontal="center" vertical="center"/>
    </xf>
    <xf numFmtId="0" fontId="35" fillId="0" borderId="106" xfId="0" applyFont="1" applyBorder="1" applyAlignment="1">
      <alignment horizontal="center" vertical="center"/>
    </xf>
    <xf numFmtId="0" fontId="50" fillId="0" borderId="103" xfId="0" applyFont="1" applyBorder="1" applyAlignment="1">
      <alignment horizontal="left" vertical="center"/>
    </xf>
    <xf numFmtId="0" fontId="48" fillId="0" borderId="84" xfId="0" applyFont="1" applyBorder="1" applyAlignment="1">
      <alignment horizontal="left" vertical="center" shrinkToFit="1"/>
    </xf>
    <xf numFmtId="0" fontId="48" fillId="0" borderId="90" xfId="0" applyFont="1" applyBorder="1" applyAlignment="1">
      <alignment horizontal="left" vertical="center" shrinkToFit="1"/>
    </xf>
    <xf numFmtId="0" fontId="48" fillId="0" borderId="39" xfId="0" applyFont="1" applyBorder="1" applyAlignment="1">
      <alignment horizontal="left" vertical="center" shrinkToFit="1"/>
    </xf>
    <xf numFmtId="0" fontId="48" fillId="0" borderId="107" xfId="0" applyFont="1" applyBorder="1" applyAlignment="1">
      <alignment horizontal="center" vertical="center"/>
    </xf>
    <xf numFmtId="0" fontId="35" fillId="0" borderId="107" xfId="0" applyFont="1" applyBorder="1" applyAlignment="1">
      <alignment horizontal="center" vertical="center"/>
    </xf>
    <xf numFmtId="0" fontId="35" fillId="0" borderId="39" xfId="0" applyFont="1" applyBorder="1" applyAlignment="1">
      <alignment horizontal="left" vertical="center" shrinkToFit="1"/>
    </xf>
    <xf numFmtId="0" fontId="48" fillId="0" borderId="70" xfId="0" applyFont="1" applyBorder="1" applyAlignment="1">
      <alignment horizontal="center" vertical="center" shrinkToFit="1"/>
    </xf>
    <xf numFmtId="0" fontId="48" fillId="0" borderId="88" xfId="0" applyFont="1" applyBorder="1" applyAlignment="1">
      <alignment horizontal="left" vertical="center" shrinkToFit="1"/>
    </xf>
    <xf numFmtId="0" fontId="48" fillId="0" borderId="74" xfId="0" applyFont="1" applyBorder="1" applyAlignment="1">
      <alignment horizontal="left" vertical="center" shrinkToFit="1"/>
    </xf>
    <xf numFmtId="0" fontId="48" fillId="0" borderId="108" xfId="0" applyFont="1" applyBorder="1" applyAlignment="1">
      <alignment horizontal="center" vertical="center"/>
    </xf>
    <xf numFmtId="49" fontId="33" fillId="0" borderId="0" xfId="0" applyNumberFormat="1" applyFont="1">
      <alignment vertical="center"/>
    </xf>
    <xf numFmtId="0" fontId="46" fillId="0" borderId="151" xfId="0" applyFont="1" applyBorder="1" applyAlignment="1">
      <alignment vertical="center" wrapText="1"/>
    </xf>
    <xf numFmtId="0" fontId="32" fillId="0" borderId="150" xfId="0" applyFont="1" applyBorder="1" applyAlignment="1">
      <alignment horizontal="center" vertical="center" wrapText="1"/>
    </xf>
    <xf numFmtId="0" fontId="35" fillId="0" borderId="0" xfId="0" applyFont="1" applyAlignment="1">
      <alignment horizontal="right" vertical="center" wrapText="1"/>
    </xf>
    <xf numFmtId="0" fontId="46" fillId="0" borderId="0" xfId="0" applyFont="1" applyAlignment="1">
      <alignment horizontal="right" vertical="top" wrapText="1"/>
    </xf>
    <xf numFmtId="0" fontId="36" fillId="0" borderId="161" xfId="0" applyFont="1" applyBorder="1" applyAlignment="1">
      <alignment horizontal="left" vertical="center"/>
    </xf>
    <xf numFmtId="0" fontId="36" fillId="0" borderId="156" xfId="0" applyFont="1" applyBorder="1" applyAlignment="1">
      <alignment horizontal="left" vertical="center"/>
    </xf>
    <xf numFmtId="0" fontId="50" fillId="0" borderId="57" xfId="0" applyFont="1" applyBorder="1" applyAlignment="1">
      <alignment horizontal="left" vertical="center" wrapText="1" shrinkToFit="1"/>
    </xf>
    <xf numFmtId="0" fontId="51" fillId="0" borderId="87" xfId="0" applyFont="1" applyBorder="1" applyAlignment="1">
      <alignment horizontal="left" vertical="center" wrapText="1" shrinkToFit="1"/>
    </xf>
    <xf numFmtId="0" fontId="51" fillId="0" borderId="87" xfId="0" applyFont="1" applyBorder="1" applyAlignment="1">
      <alignment horizontal="left" vertical="center" wrapText="1"/>
    </xf>
    <xf numFmtId="0" fontId="50" fillId="0" borderId="63" xfId="0" applyFont="1" applyBorder="1" applyAlignment="1">
      <alignment vertical="center" wrapText="1"/>
    </xf>
    <xf numFmtId="0" fontId="36" fillId="0" borderId="93" xfId="0" applyFont="1" applyBorder="1" applyAlignment="1">
      <alignment horizontal="left" vertical="center"/>
    </xf>
    <xf numFmtId="0" fontId="36" fillId="0" borderId="152" xfId="0" applyFont="1" applyBorder="1" applyAlignment="1">
      <alignment horizontal="left" vertical="center"/>
    </xf>
    <xf numFmtId="0" fontId="36" fillId="0" borderId="87" xfId="0" applyFont="1" applyBorder="1" applyAlignment="1">
      <alignment horizontal="left" vertical="center" wrapText="1"/>
    </xf>
    <xf numFmtId="0" fontId="54" fillId="0" borderId="0" xfId="0" applyFont="1" applyAlignment="1">
      <alignment horizontal="left" vertical="center"/>
    </xf>
    <xf numFmtId="0" fontId="49" fillId="10" borderId="37" xfId="0" applyFont="1" applyFill="1" applyBorder="1" applyAlignment="1">
      <alignment horizontal="center"/>
    </xf>
    <xf numFmtId="0" fontId="49" fillId="0" borderId="38" xfId="0" applyFont="1" applyBorder="1" applyAlignment="1">
      <alignment horizontal="center" vertical="center"/>
    </xf>
    <xf numFmtId="0" fontId="35" fillId="0" borderId="38" xfId="0" applyFont="1" applyBorder="1">
      <alignment vertical="center"/>
    </xf>
    <xf numFmtId="0" fontId="35" fillId="0" borderId="57" xfId="0" applyFont="1" applyBorder="1" applyAlignment="1">
      <alignment horizontal="left" vertical="center"/>
    </xf>
    <xf numFmtId="0" fontId="35" fillId="0" borderId="68" xfId="0" applyFont="1" applyBorder="1" applyAlignment="1">
      <alignment horizontal="left" vertical="center"/>
    </xf>
    <xf numFmtId="0" fontId="48" fillId="0" borderId="157" xfId="0" applyFont="1" applyBorder="1" applyAlignment="1">
      <alignment horizontal="center" vertical="center"/>
    </xf>
    <xf numFmtId="0" fontId="35" fillId="0" borderId="51" xfId="0" applyFont="1" applyBorder="1" applyAlignment="1">
      <alignment horizontal="left" vertical="center"/>
    </xf>
    <xf numFmtId="0" fontId="35" fillId="0" borderId="80" xfId="0" applyFont="1" applyBorder="1" applyAlignment="1">
      <alignment horizontal="left" vertical="center"/>
    </xf>
    <xf numFmtId="0" fontId="48" fillId="0" borderId="158" xfId="0" applyFont="1" applyBorder="1" applyAlignment="1">
      <alignment horizontal="center" vertical="center"/>
    </xf>
    <xf numFmtId="0" fontId="46" fillId="0" borderId="57" xfId="0" applyFont="1" applyBorder="1" applyAlignment="1">
      <alignment horizontal="left" vertical="center"/>
    </xf>
    <xf numFmtId="0" fontId="46" fillId="0" borderId="68" xfId="0" applyFont="1" applyBorder="1" applyAlignment="1">
      <alignment horizontal="left" vertical="center"/>
    </xf>
    <xf numFmtId="0" fontId="46" fillId="0" borderId="51" xfId="0" applyFont="1" applyBorder="1" applyAlignment="1">
      <alignment horizontal="left" vertical="center"/>
    </xf>
    <xf numFmtId="0" fontId="46" fillId="0" borderId="80" xfId="0" applyFont="1" applyBorder="1" applyAlignment="1">
      <alignment horizontal="left" vertical="center"/>
    </xf>
    <xf numFmtId="0" fontId="29" fillId="0" borderId="32" xfId="0" applyFont="1" applyBorder="1">
      <alignment vertical="center"/>
    </xf>
    <xf numFmtId="0" fontId="54" fillId="0" borderId="32" xfId="0" applyFont="1" applyBorder="1" applyAlignment="1">
      <alignment horizontal="right" vertical="center"/>
    </xf>
    <xf numFmtId="0" fontId="30" fillId="0" borderId="32" xfId="0" applyFont="1" applyBorder="1" applyAlignment="1">
      <alignment horizontal="center" vertical="center"/>
    </xf>
    <xf numFmtId="0" fontId="46" fillId="12" borderId="56" xfId="0" applyFont="1" applyFill="1" applyBorder="1" applyAlignment="1">
      <alignment horizontal="center" vertical="center" wrapText="1"/>
    </xf>
    <xf numFmtId="0" fontId="46" fillId="0" borderId="100" xfId="0" applyFont="1" applyBorder="1" applyAlignment="1">
      <alignment horizontal="left" vertical="center"/>
    </xf>
    <xf numFmtId="0" fontId="46" fillId="0" borderId="101" xfId="0" applyFont="1" applyBorder="1" applyAlignment="1">
      <alignment horizontal="left" vertical="center"/>
    </xf>
    <xf numFmtId="0" fontId="46" fillId="0" borderId="103" xfId="0" applyFont="1" applyBorder="1" applyAlignment="1">
      <alignment horizontal="left" vertical="center"/>
    </xf>
    <xf numFmtId="0" fontId="48" fillId="0" borderId="83" xfId="0" applyFont="1" applyBorder="1" applyAlignment="1">
      <alignment horizontal="center" vertical="center"/>
    </xf>
    <xf numFmtId="0" fontId="43" fillId="2" borderId="0" xfId="0" applyFont="1" applyFill="1">
      <alignment vertical="center"/>
    </xf>
    <xf numFmtId="0" fontId="30" fillId="2" borderId="0" xfId="0" applyFont="1" applyFill="1">
      <alignment vertical="center"/>
    </xf>
    <xf numFmtId="0" fontId="68" fillId="2" borderId="0" xfId="0" applyFont="1" applyFill="1">
      <alignment vertical="center"/>
    </xf>
    <xf numFmtId="0" fontId="30" fillId="0" borderId="0" xfId="0" applyFont="1" applyAlignment="1">
      <alignment vertical="center" wrapText="1"/>
    </xf>
    <xf numFmtId="0" fontId="68" fillId="0" borderId="0" xfId="0" applyFont="1">
      <alignment vertical="center"/>
    </xf>
    <xf numFmtId="0" fontId="30" fillId="0" borderId="0" xfId="0" applyFont="1" applyAlignment="1">
      <alignment vertical="center" shrinkToFit="1"/>
    </xf>
    <xf numFmtId="0" fontId="48" fillId="3" borderId="11" xfId="0" applyFont="1" applyFill="1" applyBorder="1" applyAlignment="1">
      <alignment horizontal="center" vertical="center"/>
    </xf>
    <xf numFmtId="0" fontId="32" fillId="7" borderId="25" xfId="0" applyFont="1" applyFill="1" applyBorder="1" applyAlignment="1">
      <alignment horizontal="center" vertical="center" wrapText="1" shrinkToFit="1"/>
    </xf>
    <xf numFmtId="0" fontId="65" fillId="2" borderId="0" xfId="0" applyFont="1" applyFill="1" applyAlignment="1">
      <alignment vertical="center" wrapText="1"/>
    </xf>
    <xf numFmtId="0" fontId="37" fillId="4" borderId="24" xfId="0" applyFont="1" applyFill="1" applyBorder="1" applyAlignment="1">
      <alignment horizontal="left" vertical="center"/>
    </xf>
    <xf numFmtId="0" fontId="37" fillId="4" borderId="21" xfId="0" applyFont="1" applyFill="1" applyBorder="1" applyAlignment="1">
      <alignment horizontal="left" vertical="center"/>
    </xf>
    <xf numFmtId="0" fontId="30" fillId="4" borderId="118" xfId="0" applyFont="1" applyFill="1" applyBorder="1">
      <alignment vertical="center"/>
    </xf>
    <xf numFmtId="0" fontId="37" fillId="4" borderId="12" xfId="0" applyFont="1" applyFill="1" applyBorder="1" applyAlignment="1">
      <alignment horizontal="left" vertical="center"/>
    </xf>
    <xf numFmtId="0" fontId="37" fillId="4" borderId="0" xfId="0" applyFont="1" applyFill="1" applyAlignment="1">
      <alignment horizontal="left" vertical="center"/>
    </xf>
    <xf numFmtId="0" fontId="30" fillId="4" borderId="119" xfId="0" applyFont="1" applyFill="1" applyBorder="1">
      <alignment vertical="center"/>
    </xf>
    <xf numFmtId="0" fontId="35" fillId="4" borderId="120" xfId="0" applyFont="1" applyFill="1" applyBorder="1" applyAlignment="1">
      <alignment horizontal="left" vertical="center"/>
    </xf>
    <xf numFmtId="0" fontId="35" fillId="4" borderId="23" xfId="0" applyFont="1" applyFill="1" applyBorder="1" applyAlignment="1">
      <alignment horizontal="left" vertical="center"/>
    </xf>
    <xf numFmtId="0" fontId="30" fillId="4" borderId="121" xfId="0" applyFont="1" applyFill="1" applyBorder="1">
      <alignment vertical="center"/>
    </xf>
    <xf numFmtId="0" fontId="35" fillId="2" borderId="0" xfId="0" applyFont="1" applyFill="1" applyAlignment="1">
      <alignment horizontal="right" vertical="top" wrapText="1"/>
    </xf>
    <xf numFmtId="0" fontId="44" fillId="15" borderId="0" xfId="0" applyFont="1" applyFill="1" applyAlignment="1">
      <alignment horizontal="distributed" vertical="center" wrapText="1"/>
    </xf>
    <xf numFmtId="0" fontId="34" fillId="15" borderId="119" xfId="0" applyFont="1" applyFill="1" applyBorder="1" applyAlignment="1">
      <alignment horizontal="center" vertical="center" wrapText="1"/>
    </xf>
    <xf numFmtId="0" fontId="37" fillId="4" borderId="138" xfId="0" applyFont="1" applyFill="1" applyBorder="1" applyAlignment="1" applyProtection="1">
      <alignment horizontal="center" vertical="center" wrapText="1"/>
      <protection locked="0"/>
    </xf>
    <xf numFmtId="0" fontId="48" fillId="2" borderId="0" xfId="0" applyFont="1" applyFill="1" applyAlignment="1">
      <alignment horizontal="center" vertical="center"/>
    </xf>
    <xf numFmtId="0" fontId="70" fillId="0" borderId="25" xfId="0" applyFont="1" applyBorder="1" applyAlignment="1">
      <alignment horizontal="center" vertical="center" shrinkToFit="1"/>
    </xf>
    <xf numFmtId="0" fontId="43" fillId="2" borderId="0" xfId="0" applyFont="1" applyFill="1" applyAlignment="1">
      <alignment vertical="top"/>
    </xf>
    <xf numFmtId="0" fontId="30" fillId="2" borderId="0" xfId="0" applyFont="1" applyFill="1" applyAlignment="1">
      <alignment horizontal="left" vertical="center"/>
    </xf>
    <xf numFmtId="49" fontId="30" fillId="2" borderId="0" xfId="0" applyNumberFormat="1" applyFont="1" applyFill="1" applyAlignment="1">
      <alignment horizontal="left" vertical="center"/>
    </xf>
    <xf numFmtId="49" fontId="68" fillId="2" borderId="0" xfId="0" applyNumberFormat="1" applyFont="1" applyFill="1">
      <alignment vertical="center"/>
    </xf>
    <xf numFmtId="0" fontId="68" fillId="2" borderId="0" xfId="0" applyFont="1" applyFill="1" applyAlignment="1">
      <alignment horizontal="left" vertical="center"/>
    </xf>
    <xf numFmtId="0" fontId="57" fillId="2" borderId="0" xfId="0" applyFont="1" applyFill="1" applyAlignment="1">
      <alignment horizontal="center" vertical="center" wrapText="1"/>
    </xf>
    <xf numFmtId="0" fontId="68" fillId="2" borderId="0" xfId="0" applyFont="1" applyFill="1" applyAlignment="1">
      <alignment horizontal="center" vertical="center"/>
    </xf>
    <xf numFmtId="0" fontId="71" fillId="4" borderId="1" xfId="0" applyFont="1" applyFill="1" applyBorder="1" applyAlignment="1"/>
    <xf numFmtId="0" fontId="30" fillId="4" borderId="2" xfId="0" applyFont="1" applyFill="1" applyBorder="1">
      <alignment vertical="center"/>
    </xf>
    <xf numFmtId="0" fontId="71" fillId="4" borderId="2" xfId="0" applyFont="1" applyFill="1" applyBorder="1" applyAlignment="1"/>
    <xf numFmtId="0" fontId="30" fillId="4" borderId="2" xfId="0" applyFont="1" applyFill="1" applyBorder="1" applyAlignment="1">
      <alignment horizontal="left" vertical="center"/>
    </xf>
    <xf numFmtId="0" fontId="30" fillId="4" borderId="3" xfId="0" applyFont="1" applyFill="1" applyBorder="1">
      <alignment vertical="center"/>
    </xf>
    <xf numFmtId="0" fontId="30" fillId="4" borderId="4" xfId="0" applyFont="1" applyFill="1" applyBorder="1">
      <alignment vertical="center"/>
    </xf>
    <xf numFmtId="0" fontId="30" fillId="4" borderId="0" xfId="0" applyFont="1" applyFill="1" applyAlignment="1">
      <alignment horizontal="left" vertical="center"/>
    </xf>
    <xf numFmtId="0" fontId="30" fillId="4" borderId="5" xfId="0" applyFont="1" applyFill="1" applyBorder="1">
      <alignment vertical="center"/>
    </xf>
    <xf numFmtId="0" fontId="72" fillId="4" borderId="0" xfId="0" applyFont="1" applyFill="1">
      <alignment vertical="center"/>
    </xf>
    <xf numFmtId="0" fontId="30" fillId="4" borderId="4" xfId="0" applyFont="1" applyFill="1" applyBorder="1" applyProtection="1">
      <alignment vertical="center"/>
      <protection locked="0"/>
    </xf>
    <xf numFmtId="0" fontId="30" fillId="4" borderId="0" xfId="0" applyFont="1" applyFill="1" applyProtection="1">
      <alignment vertical="center"/>
      <protection locked="0"/>
    </xf>
    <xf numFmtId="0" fontId="72" fillId="4" borderId="0" xfId="0" applyFont="1" applyFill="1" applyAlignment="1" applyProtection="1">
      <alignment vertical="top"/>
      <protection locked="0"/>
    </xf>
    <xf numFmtId="0" fontId="30" fillId="4" borderId="0" xfId="0" applyFont="1" applyFill="1" applyAlignment="1" applyProtection="1">
      <alignment horizontal="left" vertical="top"/>
      <protection locked="0"/>
    </xf>
    <xf numFmtId="0" fontId="30" fillId="4" borderId="0" xfId="0" applyFont="1" applyFill="1" applyAlignment="1" applyProtection="1">
      <alignment horizontal="left" vertical="center"/>
      <protection locked="0"/>
    </xf>
    <xf numFmtId="0" fontId="30" fillId="4" borderId="5" xfId="0" applyFont="1" applyFill="1" applyBorder="1" applyProtection="1">
      <alignment vertical="center"/>
      <protection locked="0"/>
    </xf>
    <xf numFmtId="0" fontId="30" fillId="2" borderId="0" xfId="0" applyFont="1" applyFill="1" applyProtection="1">
      <alignment vertical="center"/>
      <protection locked="0"/>
    </xf>
    <xf numFmtId="0" fontId="56" fillId="2" borderId="0" xfId="0" applyFont="1" applyFill="1">
      <alignment vertical="center"/>
    </xf>
    <xf numFmtId="0" fontId="30" fillId="2" borderId="1" xfId="0" applyFont="1" applyFill="1" applyBorder="1" applyProtection="1">
      <alignment vertical="center"/>
      <protection locked="0"/>
    </xf>
    <xf numFmtId="0" fontId="48" fillId="2" borderId="2" xfId="0" applyFont="1" applyFill="1" applyBorder="1" applyAlignment="1" applyProtection="1">
      <alignment horizontal="left" vertical="center" wrapText="1"/>
      <protection locked="0"/>
    </xf>
    <xf numFmtId="0" fontId="48" fillId="2" borderId="2" xfId="0" applyFont="1" applyFill="1" applyBorder="1" applyAlignment="1" applyProtection="1">
      <alignment horizontal="center" vertical="center"/>
      <protection locked="0"/>
    </xf>
    <xf numFmtId="0" fontId="48" fillId="4" borderId="21" xfId="0" applyFont="1" applyFill="1" applyBorder="1" applyAlignment="1">
      <alignment horizontal="center" vertical="center"/>
    </xf>
    <xf numFmtId="0" fontId="30" fillId="2" borderId="4" xfId="0" applyFont="1" applyFill="1" applyBorder="1">
      <alignment vertical="center"/>
    </xf>
    <xf numFmtId="0" fontId="48" fillId="2" borderId="0" xfId="0" applyFont="1" applyFill="1" applyAlignment="1">
      <alignment horizontal="left" vertical="center" wrapText="1"/>
    </xf>
    <xf numFmtId="0" fontId="30" fillId="4" borderId="0" xfId="0" applyFont="1" applyFill="1" applyAlignment="1">
      <alignment horizontal="right" vertical="center"/>
    </xf>
    <xf numFmtId="0" fontId="48" fillId="2" borderId="0" xfId="0" applyFont="1" applyFill="1" applyAlignment="1">
      <alignment vertical="center" wrapText="1"/>
    </xf>
    <xf numFmtId="0" fontId="74" fillId="4" borderId="0" xfId="0" applyFont="1" applyFill="1" applyAlignment="1">
      <alignment horizontal="center" vertical="center"/>
    </xf>
    <xf numFmtId="0" fontId="30" fillId="4" borderId="9" xfId="0" applyFont="1" applyFill="1" applyBorder="1">
      <alignment vertical="center"/>
    </xf>
    <xf numFmtId="0" fontId="30" fillId="4" borderId="10" xfId="0" applyFont="1" applyFill="1" applyBorder="1">
      <alignment vertical="center"/>
    </xf>
    <xf numFmtId="0" fontId="68" fillId="2" borderId="0" xfId="0" applyFont="1" applyFill="1" applyAlignment="1">
      <alignment vertical="center" wrapText="1"/>
    </xf>
    <xf numFmtId="49" fontId="30" fillId="0" borderId="0" xfId="0" applyNumberFormat="1" applyFont="1" applyAlignment="1">
      <alignment horizontal="left" vertical="center"/>
    </xf>
    <xf numFmtId="49" fontId="68" fillId="8" borderId="0" xfId="0" applyNumberFormat="1" applyFont="1" applyFill="1">
      <alignment vertical="center"/>
    </xf>
    <xf numFmtId="0" fontId="68" fillId="8" borderId="0" xfId="0" applyFont="1" applyFill="1" applyAlignment="1">
      <alignment horizontal="left" vertical="center"/>
    </xf>
    <xf numFmtId="49" fontId="30" fillId="2" borderId="0" xfId="0" applyNumberFormat="1" applyFont="1" applyFill="1">
      <alignment vertical="center"/>
    </xf>
    <xf numFmtId="49" fontId="34" fillId="0" borderId="0" xfId="0" applyNumberFormat="1" applyFont="1">
      <alignment vertical="center"/>
    </xf>
    <xf numFmtId="0" fontId="34" fillId="0" borderId="0" xfId="0" applyFont="1" applyAlignment="1">
      <alignment horizontal="left" vertical="center"/>
    </xf>
    <xf numFmtId="0" fontId="30" fillId="2" borderId="0" xfId="0" applyFont="1" applyFill="1" applyAlignment="1">
      <alignment horizontal="center" vertical="center"/>
    </xf>
    <xf numFmtId="0" fontId="34" fillId="0" borderId="0" xfId="0" applyFont="1" applyAlignment="1">
      <alignment horizontal="center" vertical="center"/>
    </xf>
    <xf numFmtId="0" fontId="75" fillId="2" borderId="0" xfId="0" applyFont="1" applyFill="1" applyAlignment="1">
      <alignment horizontal="left" vertical="center"/>
    </xf>
    <xf numFmtId="0" fontId="34" fillId="0" borderId="0" xfId="0" applyFont="1" applyAlignment="1">
      <alignment vertical="center" wrapText="1"/>
    </xf>
    <xf numFmtId="0" fontId="48" fillId="3" borderId="143" xfId="0" applyFont="1" applyFill="1" applyBorder="1" applyAlignment="1">
      <alignment horizontal="center" vertical="center"/>
    </xf>
    <xf numFmtId="0" fontId="44" fillId="15" borderId="0" xfId="0" applyFont="1" applyFill="1" applyAlignment="1">
      <alignment horizontal="distributed" vertical="center"/>
    </xf>
    <xf numFmtId="0" fontId="32" fillId="4" borderId="144" xfId="0" applyFont="1" applyFill="1" applyBorder="1" applyAlignment="1" applyProtection="1">
      <alignment vertical="center" shrinkToFit="1"/>
      <protection locked="0"/>
    </xf>
    <xf numFmtId="0" fontId="37" fillId="4" borderId="31" xfId="0" applyFont="1" applyFill="1" applyBorder="1" applyAlignment="1" applyProtection="1">
      <alignment horizontal="center" vertical="center" wrapText="1"/>
      <protection locked="0"/>
    </xf>
    <xf numFmtId="0" fontId="30" fillId="2" borderId="21" xfId="0" applyFont="1" applyFill="1" applyBorder="1">
      <alignment vertical="center"/>
    </xf>
    <xf numFmtId="0" fontId="68" fillId="4" borderId="31" xfId="0" applyFont="1" applyFill="1" applyBorder="1" applyAlignment="1" applyProtection="1">
      <alignment horizontal="left" vertical="center" wrapText="1"/>
      <protection locked="0"/>
    </xf>
    <xf numFmtId="0" fontId="37" fillId="2" borderId="33" xfId="0" applyFont="1" applyFill="1" applyBorder="1" applyAlignment="1">
      <alignment horizontal="center" vertical="center"/>
    </xf>
    <xf numFmtId="0" fontId="37" fillId="2" borderId="0" xfId="0" applyFont="1" applyFill="1">
      <alignment vertical="center"/>
    </xf>
    <xf numFmtId="0" fontId="44" fillId="2" borderId="0" xfId="0" applyFont="1" applyFill="1" applyAlignment="1">
      <alignment horizontal="distributed" vertical="center"/>
    </xf>
    <xf numFmtId="0" fontId="37" fillId="2" borderId="0" xfId="0" applyFont="1" applyFill="1" applyAlignment="1">
      <alignment horizontal="center" vertical="center"/>
    </xf>
    <xf numFmtId="0" fontId="30" fillId="4" borderId="31" xfId="0" applyFont="1" applyFill="1" applyBorder="1" applyAlignment="1" applyProtection="1">
      <alignment horizontal="center" vertical="center"/>
      <protection locked="0"/>
    </xf>
    <xf numFmtId="0" fontId="35" fillId="2" borderId="0" xfId="0" applyFont="1" applyFill="1" applyAlignment="1">
      <alignment horizontal="left" vertical="center" wrapText="1"/>
    </xf>
    <xf numFmtId="0" fontId="44" fillId="15" borderId="0" xfId="0" quotePrefix="1" applyFont="1" applyFill="1" applyAlignment="1">
      <alignment horizontal="distributed" vertical="center"/>
    </xf>
    <xf numFmtId="182" fontId="30" fillId="4" borderId="31" xfId="0" applyNumberFormat="1" applyFont="1" applyFill="1" applyBorder="1" applyAlignment="1" applyProtection="1">
      <alignment horizontal="center" vertical="center"/>
      <protection locked="0"/>
    </xf>
    <xf numFmtId="177" fontId="30" fillId="2" borderId="33" xfId="0" applyNumberFormat="1" applyFont="1" applyFill="1" applyBorder="1" applyAlignment="1">
      <alignment horizontal="center" vertical="center"/>
    </xf>
    <xf numFmtId="0" fontId="34" fillId="8" borderId="0" xfId="0" applyFont="1" applyFill="1">
      <alignment vertical="center"/>
    </xf>
    <xf numFmtId="0" fontId="68" fillId="8" borderId="0" xfId="0" applyFont="1" applyFill="1">
      <alignment vertical="center"/>
    </xf>
    <xf numFmtId="49" fontId="30" fillId="8" borderId="0" xfId="0" applyNumberFormat="1" applyFont="1" applyFill="1">
      <alignment vertical="center"/>
    </xf>
    <xf numFmtId="0" fontId="30" fillId="8" borderId="0" xfId="0" applyFont="1" applyFill="1" applyAlignment="1">
      <alignment horizontal="left" vertical="center"/>
    </xf>
    <xf numFmtId="0" fontId="75" fillId="2" borderId="0" xfId="0" applyFont="1" applyFill="1">
      <alignment vertical="center"/>
    </xf>
    <xf numFmtId="0" fontId="76" fillId="2" borderId="0" xfId="0" applyFont="1" applyFill="1">
      <alignment vertical="center"/>
    </xf>
    <xf numFmtId="0" fontId="32" fillId="7" borderId="195" xfId="0" applyFont="1" applyFill="1" applyBorder="1" applyAlignment="1">
      <alignment horizontal="center" vertical="center" shrinkToFit="1"/>
    </xf>
    <xf numFmtId="0" fontId="70" fillId="0" borderId="196" xfId="0" applyFont="1" applyBorder="1" applyAlignment="1">
      <alignment vertical="center" shrinkToFit="1"/>
    </xf>
    <xf numFmtId="0" fontId="35" fillId="0" borderId="198" xfId="0" applyFont="1" applyBorder="1" applyAlignment="1">
      <alignment horizontal="center" vertical="center" wrapText="1"/>
    </xf>
    <xf numFmtId="0" fontId="35" fillId="0" borderId="199" xfId="0" applyFont="1" applyBorder="1" applyAlignment="1">
      <alignment horizontal="center" vertical="center" wrapText="1"/>
    </xf>
    <xf numFmtId="0" fontId="35" fillId="0" borderId="200" xfId="0" applyFont="1" applyBorder="1" applyAlignment="1">
      <alignment horizontal="center" vertical="center" wrapText="1"/>
    </xf>
    <xf numFmtId="0" fontId="34" fillId="2" borderId="0" xfId="0" applyFont="1" applyFill="1">
      <alignment vertical="center"/>
    </xf>
    <xf numFmtId="0" fontId="48" fillId="0" borderId="201" xfId="0" applyFont="1" applyBorder="1" applyAlignment="1">
      <alignment horizontal="center" vertical="center"/>
    </xf>
    <xf numFmtId="0" fontId="48" fillId="0" borderId="202" xfId="0" applyFont="1" applyBorder="1" applyAlignment="1">
      <alignment horizontal="center" vertical="center"/>
    </xf>
    <xf numFmtId="0" fontId="48" fillId="0" borderId="203" xfId="0" applyFont="1" applyBorder="1" applyAlignment="1">
      <alignment horizontal="center" vertical="center"/>
    </xf>
    <xf numFmtId="0" fontId="35" fillId="2" borderId="0" xfId="0" applyFont="1" applyFill="1" applyAlignment="1">
      <alignment horizontal="center" vertical="center" wrapText="1"/>
    </xf>
    <xf numFmtId="0" fontId="37" fillId="4" borderId="6" xfId="0" applyFont="1" applyFill="1" applyBorder="1" applyAlignment="1" applyProtection="1">
      <alignment horizontal="center" vertical="center" wrapText="1"/>
      <protection locked="0"/>
    </xf>
    <xf numFmtId="0" fontId="46" fillId="2" borderId="171"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0" xfId="0" applyFont="1" applyFill="1" applyAlignment="1">
      <alignment horizontal="left" vertical="center" wrapText="1"/>
    </xf>
    <xf numFmtId="0" fontId="43" fillId="2" borderId="0" xfId="0" applyFont="1" applyFill="1" applyAlignment="1">
      <alignment vertical="top" wrapText="1"/>
    </xf>
    <xf numFmtId="0" fontId="46" fillId="5" borderId="21" xfId="0" applyFont="1" applyFill="1" applyBorder="1" applyAlignment="1">
      <alignment horizontal="center" vertical="center" wrapText="1"/>
    </xf>
    <xf numFmtId="0" fontId="35" fillId="5" borderId="23" xfId="0" applyFont="1" applyFill="1" applyBorder="1" applyAlignment="1">
      <alignment horizontal="left" vertical="center" wrapText="1"/>
    </xf>
    <xf numFmtId="0" fontId="35" fillId="17" borderId="210" xfId="0" applyFont="1" applyFill="1" applyBorder="1" applyAlignment="1">
      <alignment horizontal="left" vertical="center" wrapText="1"/>
    </xf>
    <xf numFmtId="0" fontId="55" fillId="17" borderId="0" xfId="0" applyFont="1" applyFill="1" applyAlignment="1">
      <alignment vertical="center" wrapText="1"/>
    </xf>
    <xf numFmtId="0" fontId="35" fillId="17" borderId="211" xfId="0" applyFont="1" applyFill="1" applyBorder="1" applyAlignment="1">
      <alignment horizontal="left" vertical="center" wrapText="1"/>
    </xf>
    <xf numFmtId="0" fontId="43" fillId="15" borderId="0" xfId="0" applyFont="1" applyFill="1" applyAlignment="1">
      <alignment horizontal="right" vertical="center"/>
    </xf>
    <xf numFmtId="0" fontId="46" fillId="8" borderId="6" xfId="0" applyFont="1" applyFill="1" applyBorder="1" applyAlignment="1" applyProtection="1">
      <alignment horizontal="left" vertical="center" wrapText="1"/>
      <protection locked="0"/>
    </xf>
    <xf numFmtId="0" fontId="46" fillId="17" borderId="210" xfId="0" applyFont="1" applyFill="1" applyBorder="1" applyAlignment="1">
      <alignment horizontal="left" vertical="center" wrapText="1"/>
    </xf>
    <xf numFmtId="0" fontId="49" fillId="17" borderId="0" xfId="0" applyFont="1" applyFill="1" applyAlignment="1">
      <alignment horizontal="center" vertical="center"/>
    </xf>
    <xf numFmtId="0" fontId="46" fillId="17" borderId="211"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39" fillId="2" borderId="0" xfId="0" applyFont="1" applyFill="1" applyAlignment="1">
      <alignment horizontal="left" vertical="center" wrapText="1"/>
    </xf>
    <xf numFmtId="0" fontId="39" fillId="17" borderId="210" xfId="0" applyFont="1" applyFill="1" applyBorder="1" applyAlignment="1">
      <alignment horizontal="left" vertical="center" wrapText="1"/>
    </xf>
    <xf numFmtId="0" fontId="39" fillId="17" borderId="211" xfId="0" applyFont="1" applyFill="1" applyBorder="1" applyAlignment="1">
      <alignment horizontal="left" vertical="center" wrapText="1"/>
    </xf>
    <xf numFmtId="0" fontId="39" fillId="5" borderId="23" xfId="0" applyFont="1" applyFill="1" applyBorder="1" applyAlignment="1">
      <alignment horizontal="center" wrapText="1"/>
    </xf>
    <xf numFmtId="0" fontId="68" fillId="17" borderId="0" xfId="0" applyFont="1" applyFill="1">
      <alignment vertical="center"/>
    </xf>
    <xf numFmtId="0" fontId="43" fillId="15" borderId="0" xfId="0" applyFont="1" applyFill="1" applyAlignment="1">
      <alignment horizontal="right" vertical="center" wrapText="1"/>
    </xf>
    <xf numFmtId="0" fontId="35" fillId="2" borderId="0" xfId="0" applyFont="1" applyFill="1" applyAlignment="1">
      <alignment horizontal="left" vertical="top" wrapText="1"/>
    </xf>
    <xf numFmtId="0" fontId="35" fillId="17" borderId="210" xfId="0" applyFont="1" applyFill="1" applyBorder="1" applyAlignment="1">
      <alignment horizontal="left" vertical="top" wrapText="1"/>
    </xf>
    <xf numFmtId="0" fontId="35" fillId="17" borderId="211" xfId="0" applyFont="1" applyFill="1" applyBorder="1" applyAlignment="1">
      <alignment horizontal="left" vertical="top" wrapText="1"/>
    </xf>
    <xf numFmtId="0" fontId="35" fillId="5" borderId="0" xfId="0" applyFont="1" applyFill="1" applyAlignment="1">
      <alignment horizontal="left" vertical="center" wrapText="1"/>
    </xf>
    <xf numFmtId="0" fontId="35" fillId="2" borderId="12" xfId="0" applyFont="1" applyFill="1" applyBorder="1" applyAlignment="1">
      <alignment horizontal="left" vertical="center" wrapText="1"/>
    </xf>
    <xf numFmtId="0" fontId="35" fillId="2" borderId="12" xfId="0" applyFont="1" applyFill="1" applyBorder="1" applyAlignment="1">
      <alignment horizontal="center" vertical="center" wrapText="1"/>
    </xf>
    <xf numFmtId="0" fontId="35" fillId="17" borderId="210" xfId="0" applyFont="1" applyFill="1" applyBorder="1" applyAlignment="1">
      <alignment horizontal="center" vertical="center" wrapText="1"/>
    </xf>
    <xf numFmtId="0" fontId="35" fillId="17" borderId="211" xfId="0" applyFont="1" applyFill="1" applyBorder="1" applyAlignment="1">
      <alignment horizontal="center" vertical="center" wrapText="1"/>
    </xf>
    <xf numFmtId="0" fontId="68" fillId="17" borderId="210" xfId="0" applyFont="1" applyFill="1" applyBorder="1">
      <alignment vertical="center"/>
    </xf>
    <xf numFmtId="0" fontId="68" fillId="17" borderId="211" xfId="0" applyFont="1" applyFill="1" applyBorder="1">
      <alignment vertical="center"/>
    </xf>
    <xf numFmtId="0" fontId="68" fillId="17" borderId="212" xfId="0" applyFont="1" applyFill="1" applyBorder="1">
      <alignment vertical="center"/>
    </xf>
    <xf numFmtId="0" fontId="68" fillId="17" borderId="213" xfId="0" applyFont="1" applyFill="1" applyBorder="1">
      <alignment vertical="center"/>
    </xf>
    <xf numFmtId="0" fontId="68" fillId="17" borderId="214" xfId="0" applyFont="1" applyFill="1" applyBorder="1">
      <alignment vertical="center"/>
    </xf>
    <xf numFmtId="0" fontId="75" fillId="0" borderId="0" xfId="0" applyFont="1">
      <alignment vertical="center"/>
    </xf>
    <xf numFmtId="0" fontId="76" fillId="0" borderId="0" xfId="0" applyFont="1">
      <alignment vertical="center"/>
    </xf>
    <xf numFmtId="0" fontId="48" fillId="2" borderId="16" xfId="0" applyFont="1" applyFill="1" applyBorder="1">
      <alignment vertical="center"/>
    </xf>
    <xf numFmtId="0" fontId="70" fillId="2" borderId="16" xfId="0" applyFont="1" applyFill="1" applyBorder="1" applyAlignment="1">
      <alignment vertical="center" shrinkToFit="1"/>
    </xf>
    <xf numFmtId="0" fontId="37" fillId="2" borderId="0" xfId="0" applyFont="1" applyFill="1" applyAlignment="1">
      <alignment horizontal="left" vertical="center"/>
    </xf>
    <xf numFmtId="0" fontId="37" fillId="18" borderId="6" xfId="0" applyFont="1" applyFill="1" applyBorder="1" applyAlignment="1" applyProtection="1">
      <alignment horizontal="center" vertical="center" wrapText="1"/>
      <protection locked="0"/>
    </xf>
    <xf numFmtId="0" fontId="46" fillId="4" borderId="22" xfId="0" applyFont="1" applyFill="1" applyBorder="1" applyAlignment="1" applyProtection="1">
      <alignment horizontal="left" vertical="center" wrapText="1"/>
      <protection locked="0"/>
    </xf>
    <xf numFmtId="0" fontId="78" fillId="2" borderId="0" xfId="0" applyFont="1" applyFill="1">
      <alignment vertical="center"/>
    </xf>
    <xf numFmtId="0" fontId="79" fillId="2" borderId="0" xfId="0" applyFont="1" applyFill="1">
      <alignment vertical="center"/>
    </xf>
    <xf numFmtId="0" fontId="33" fillId="2" borderId="0" xfId="0" applyFont="1" applyFill="1">
      <alignment vertical="center"/>
    </xf>
    <xf numFmtId="0" fontId="57" fillId="2" borderId="0" xfId="0" applyFont="1" applyFill="1" applyAlignment="1">
      <alignment vertical="center" wrapText="1"/>
    </xf>
    <xf numFmtId="0" fontId="32" fillId="12" borderId="183" xfId="0" applyFont="1" applyFill="1" applyBorder="1" applyAlignment="1">
      <alignment horizontal="center" vertical="center" wrapText="1"/>
    </xf>
    <xf numFmtId="0" fontId="55" fillId="12" borderId="184" xfId="0" applyFont="1" applyFill="1" applyBorder="1" applyAlignment="1">
      <alignment horizontal="center" vertical="center" wrapText="1"/>
    </xf>
    <xf numFmtId="0" fontId="30" fillId="4" borderId="189" xfId="0" applyFont="1" applyFill="1" applyBorder="1" applyAlignment="1" applyProtection="1">
      <alignment horizontal="center" vertical="center"/>
      <protection locked="0"/>
    </xf>
    <xf numFmtId="0" fontId="78" fillId="2" borderId="0" xfId="0" applyFont="1" applyFill="1" applyAlignment="1">
      <alignment horizontal="center" vertical="center"/>
    </xf>
    <xf numFmtId="0" fontId="78" fillId="0" borderId="0" xfId="0" applyFont="1" applyAlignment="1">
      <alignment horizontal="center" vertical="center"/>
    </xf>
    <xf numFmtId="0" fontId="79" fillId="0" borderId="0" xfId="0" applyFont="1">
      <alignment vertical="center"/>
    </xf>
    <xf numFmtId="0" fontId="79" fillId="0" borderId="0" xfId="0" applyFont="1" applyAlignment="1"/>
    <xf numFmtId="0" fontId="78" fillId="0" borderId="0" xfId="0" applyFont="1">
      <alignment vertical="center"/>
    </xf>
    <xf numFmtId="49" fontId="78" fillId="0" borderId="0" xfId="0" applyNumberFormat="1" applyFont="1" applyAlignment="1">
      <alignment horizontal="center" vertical="center"/>
    </xf>
    <xf numFmtId="49" fontId="78" fillId="0" borderId="0" xfId="0" applyNumberFormat="1" applyFont="1">
      <alignment vertical="center"/>
    </xf>
    <xf numFmtId="0" fontId="78" fillId="0" borderId="0" xfId="0" applyFont="1" applyAlignment="1"/>
    <xf numFmtId="0" fontId="12" fillId="0" borderId="0" xfId="0" applyFont="1">
      <alignment vertical="center"/>
    </xf>
    <xf numFmtId="0" fontId="12" fillId="0" borderId="0" xfId="0" applyFont="1" applyAlignment="1">
      <alignment vertical="center" wrapText="1"/>
    </xf>
    <xf numFmtId="0" fontId="32" fillId="0" borderId="0" xfId="0" applyFont="1" applyAlignment="1">
      <alignment vertical="center" wrapText="1"/>
    </xf>
    <xf numFmtId="0" fontId="63" fillId="0" borderId="0" xfId="0" applyFont="1" applyAlignment="1">
      <alignment vertical="center" wrapText="1"/>
    </xf>
    <xf numFmtId="0" fontId="64" fillId="0" borderId="0" xfId="0" applyFont="1" applyAlignment="1">
      <alignment vertical="center" wrapText="1"/>
    </xf>
    <xf numFmtId="0" fontId="46" fillId="3" borderId="0" xfId="0" applyFont="1" applyFill="1" applyAlignment="1">
      <alignment horizontal="center" vertical="center" wrapText="1"/>
    </xf>
    <xf numFmtId="0" fontId="46" fillId="12" borderId="0" xfId="0" applyFont="1" applyFill="1" applyAlignment="1">
      <alignment horizontal="center" vertical="center" wrapText="1"/>
    </xf>
    <xf numFmtId="0" fontId="30" fillId="0" borderId="0" xfId="0" applyFont="1" applyAlignment="1">
      <alignment vertical="top" wrapText="1" shrinkToFit="1"/>
    </xf>
    <xf numFmtId="0" fontId="30" fillId="0" borderId="0" xfId="0" applyFont="1" applyAlignment="1">
      <alignment vertical="distributed" wrapText="1" shrinkToFit="1"/>
    </xf>
    <xf numFmtId="0" fontId="30" fillId="0" borderId="0" xfId="0" applyFont="1" applyAlignment="1">
      <alignment vertical="top" shrinkToFit="1"/>
    </xf>
    <xf numFmtId="0" fontId="48" fillId="0" borderId="0" xfId="0" applyFont="1" applyAlignment="1">
      <alignment vertical="center" shrinkToFit="1"/>
    </xf>
    <xf numFmtId="0" fontId="30" fillId="0" borderId="48" xfId="0" applyFont="1" applyBorder="1" applyAlignment="1">
      <alignment horizontal="center" vertical="center" wrapText="1"/>
    </xf>
    <xf numFmtId="0" fontId="40" fillId="0" borderId="48" xfId="0" applyFont="1" applyBorder="1" applyAlignment="1">
      <alignment vertical="center" wrapText="1"/>
    </xf>
    <xf numFmtId="182" fontId="30" fillId="0" borderId="0" xfId="0" applyNumberFormat="1" applyFont="1">
      <alignment vertical="center"/>
    </xf>
    <xf numFmtId="0" fontId="32" fillId="0" borderId="48" xfId="0" applyFont="1" applyBorder="1" applyAlignment="1">
      <alignment horizontal="center" vertical="center" shrinkToFit="1"/>
    </xf>
    <xf numFmtId="0" fontId="30" fillId="0" borderId="0" xfId="0" applyFont="1" applyAlignment="1">
      <alignment horizontal="left" vertical="distributed" wrapText="1" shrinkToFit="1"/>
    </xf>
    <xf numFmtId="0" fontId="46" fillId="5" borderId="0" xfId="0" applyFont="1" applyFill="1" applyAlignment="1">
      <alignment horizontal="center" vertical="center" wrapText="1"/>
    </xf>
    <xf numFmtId="0" fontId="43" fillId="2" borderId="0" xfId="0" applyFont="1" applyFill="1" applyAlignment="1">
      <alignment horizontal="right" vertical="center" wrapText="1"/>
    </xf>
    <xf numFmtId="0" fontId="39" fillId="5" borderId="7" xfId="0" applyFont="1" applyFill="1" applyBorder="1" applyAlignment="1">
      <alignment horizontal="left" vertical="center" wrapText="1"/>
    </xf>
    <xf numFmtId="0" fontId="35" fillId="2" borderId="21" xfId="0" applyFont="1" applyFill="1" applyBorder="1" applyAlignment="1" applyProtection="1">
      <alignment vertical="top" wrapText="1"/>
      <protection locked="0"/>
    </xf>
    <xf numFmtId="0" fontId="77" fillId="2" borderId="21" xfId="0" applyFont="1" applyFill="1" applyBorder="1" applyAlignment="1" applyProtection="1">
      <alignment horizontal="center" vertical="center" wrapText="1"/>
      <protection locked="0"/>
    </xf>
    <xf numFmtId="176" fontId="35" fillId="4" borderId="6" xfId="0" applyNumberFormat="1" applyFont="1" applyFill="1" applyBorder="1" applyAlignment="1" applyProtection="1">
      <alignment horizontal="center" vertical="center" wrapText="1"/>
      <protection locked="0"/>
    </xf>
    <xf numFmtId="0" fontId="77" fillId="0" borderId="138" xfId="0" applyFont="1" applyBorder="1" applyAlignment="1" applyProtection="1">
      <alignment horizontal="center" vertical="center" wrapText="1"/>
      <protection locked="0"/>
    </xf>
    <xf numFmtId="0" fontId="76" fillId="2" borderId="0" xfId="0" applyFont="1" applyFill="1" applyAlignment="1">
      <alignment vertical="center" wrapText="1"/>
    </xf>
    <xf numFmtId="0" fontId="36" fillId="0" borderId="85" xfId="0" applyFont="1" applyBorder="1" applyAlignment="1">
      <alignment vertical="top" wrapText="1"/>
    </xf>
    <xf numFmtId="176" fontId="35" fillId="0" borderId="116" xfId="0" applyNumberFormat="1" applyFont="1" applyBorder="1" applyAlignment="1">
      <alignment horizontal="center" vertical="center" wrapText="1"/>
    </xf>
    <xf numFmtId="176" fontId="46" fillId="0" borderId="80" xfId="0" applyNumberFormat="1" applyFont="1" applyBorder="1" applyAlignment="1">
      <alignment horizontal="center" vertical="center" wrapText="1"/>
    </xf>
    <xf numFmtId="176" fontId="46" fillId="0" borderId="113" xfId="0" quotePrefix="1" applyNumberFormat="1" applyFont="1" applyBorder="1" applyAlignment="1">
      <alignment horizontal="center" vertical="center"/>
    </xf>
    <xf numFmtId="0" fontId="82" fillId="15" borderId="0" xfId="0" applyFont="1" applyFill="1" applyAlignment="1">
      <alignment vertical="center" shrinkToFit="1"/>
    </xf>
    <xf numFmtId="0" fontId="32" fillId="15" borderId="0" xfId="0" applyFont="1" applyFill="1">
      <alignment vertical="center"/>
    </xf>
    <xf numFmtId="0" fontId="40" fillId="11" borderId="163" xfId="0" applyFont="1" applyFill="1" applyBorder="1" applyAlignment="1">
      <alignment horizontal="center" vertical="center" shrinkToFit="1"/>
    </xf>
    <xf numFmtId="179" fontId="30" fillId="11" borderId="166" xfId="0" applyNumberFormat="1" applyFont="1" applyFill="1" applyBorder="1" applyAlignment="1">
      <alignment horizontal="center" vertical="center"/>
    </xf>
    <xf numFmtId="0" fontId="68" fillId="4" borderId="26" xfId="0" applyFont="1" applyFill="1" applyBorder="1" applyAlignment="1">
      <alignment horizontal="right" vertical="center" shrinkToFit="1"/>
    </xf>
    <xf numFmtId="0" fontId="57" fillId="15" borderId="0" xfId="0" applyFont="1" applyFill="1" applyAlignment="1">
      <alignment horizontal="center" vertical="center" wrapText="1"/>
    </xf>
    <xf numFmtId="0" fontId="43" fillId="15" borderId="0" xfId="0" applyFont="1" applyFill="1" applyAlignment="1">
      <alignment horizontal="center" vertical="center" wrapText="1"/>
    </xf>
    <xf numFmtId="0" fontId="57" fillId="2" borderId="0" xfId="0" applyFont="1" applyFill="1" applyAlignment="1">
      <alignment horizontal="center" vertical="top"/>
    </xf>
    <xf numFmtId="0" fontId="48" fillId="2" borderId="0" xfId="0" applyFont="1" applyFill="1">
      <alignment vertical="center"/>
    </xf>
    <xf numFmtId="0" fontId="15" fillId="2" borderId="64" xfId="0" applyFont="1" applyFill="1" applyBorder="1">
      <alignment vertical="center"/>
    </xf>
    <xf numFmtId="0" fontId="48" fillId="2" borderId="171" xfId="0" applyFont="1" applyFill="1" applyBorder="1">
      <alignment vertical="center"/>
    </xf>
    <xf numFmtId="0" fontId="48" fillId="2" borderId="12" xfId="0" applyFont="1" applyFill="1" applyBorder="1">
      <alignment vertical="center"/>
    </xf>
    <xf numFmtId="0" fontId="82" fillId="0" borderId="0" xfId="0" applyFont="1" applyAlignment="1">
      <alignment vertical="center" shrinkToFit="1"/>
    </xf>
    <xf numFmtId="0" fontId="75" fillId="2" borderId="0" xfId="0" applyFont="1" applyFill="1" applyProtection="1">
      <alignment vertical="center"/>
      <protection locked="0"/>
    </xf>
    <xf numFmtId="0" fontId="10" fillId="19" borderId="0" xfId="0" applyFont="1" applyFill="1">
      <alignment vertical="center"/>
    </xf>
    <xf numFmtId="0" fontId="18" fillId="0" borderId="0" xfId="0" applyFont="1" applyAlignment="1">
      <alignment horizontal="left" vertical="center"/>
    </xf>
    <xf numFmtId="0" fontId="85" fillId="0" borderId="0" xfId="1"/>
    <xf numFmtId="0" fontId="43" fillId="0" borderId="0" xfId="0" applyFont="1" applyAlignment="1">
      <alignment horizontal="center" vertical="center"/>
    </xf>
    <xf numFmtId="0" fontId="63" fillId="0" borderId="216" xfId="0" applyFont="1" applyBorder="1" applyAlignment="1">
      <alignment horizontal="center" vertical="center" wrapText="1"/>
    </xf>
    <xf numFmtId="0" fontId="63" fillId="0" borderId="219" xfId="0" applyFont="1" applyBorder="1" applyAlignment="1">
      <alignment horizontal="center" vertical="center" wrapText="1"/>
    </xf>
    <xf numFmtId="0" fontId="63" fillId="0" borderId="215" xfId="0" applyFont="1" applyBorder="1" applyAlignment="1">
      <alignment horizontal="center" vertical="center" wrapText="1"/>
    </xf>
    <xf numFmtId="0" fontId="64" fillId="0" borderId="220" xfId="0" applyFont="1" applyBorder="1" applyAlignment="1">
      <alignment horizontal="center" vertical="center" wrapText="1"/>
    </xf>
    <xf numFmtId="0" fontId="32" fillId="0" borderId="95" xfId="0" applyFont="1" applyBorder="1" applyAlignment="1">
      <alignment horizontal="center" vertical="center" wrapText="1"/>
    </xf>
    <xf numFmtId="0" fontId="36" fillId="0" borderId="103" xfId="0" applyFont="1" applyBorder="1" applyAlignment="1">
      <alignment horizontal="left" vertical="top" wrapText="1"/>
    </xf>
    <xf numFmtId="176" fontId="46" fillId="0" borderId="80" xfId="0" quotePrefix="1" applyNumberFormat="1" applyFont="1" applyBorder="1" applyAlignment="1">
      <alignment horizontal="center" vertical="center"/>
    </xf>
    <xf numFmtId="176" fontId="35" fillId="0" borderId="80" xfId="0" quotePrefix="1" applyNumberFormat="1" applyFont="1" applyBorder="1" applyAlignment="1">
      <alignment horizontal="center" vertical="center"/>
    </xf>
    <xf numFmtId="0" fontId="14" fillId="4" borderId="232" xfId="0" applyFont="1" applyFill="1" applyBorder="1">
      <alignment vertical="center"/>
    </xf>
    <xf numFmtId="0" fontId="14" fillId="4" borderId="233" xfId="0" applyFont="1" applyFill="1" applyBorder="1">
      <alignment vertical="center"/>
    </xf>
    <xf numFmtId="0" fontId="14" fillId="4" borderId="140" xfId="0" applyFont="1" applyFill="1" applyBorder="1">
      <alignment vertical="center"/>
    </xf>
    <xf numFmtId="0" fontId="86" fillId="4" borderId="232" xfId="0" applyFont="1" applyFill="1" applyBorder="1">
      <alignment vertical="center"/>
    </xf>
    <xf numFmtId="0" fontId="48" fillId="0" borderId="42" xfId="0" applyFont="1" applyBorder="1" applyAlignment="1">
      <alignment horizontal="center" vertical="center" shrinkToFit="1"/>
    </xf>
    <xf numFmtId="0" fontId="48" fillId="0" borderId="57" xfId="0" applyFont="1" applyBorder="1" applyAlignment="1">
      <alignment horizontal="center" vertical="center" shrinkToFit="1"/>
    </xf>
    <xf numFmtId="0" fontId="48" fillId="0" borderId="68" xfId="0" applyFont="1" applyBorder="1" applyAlignment="1">
      <alignment horizontal="center" vertical="center" shrinkToFit="1"/>
    </xf>
    <xf numFmtId="0" fontId="48" fillId="0" borderId="110" xfId="0" applyFont="1" applyBorder="1" applyAlignment="1">
      <alignment horizontal="center" vertical="center" shrinkToFit="1"/>
    </xf>
    <xf numFmtId="0" fontId="48" fillId="0" borderId="51" xfId="0" applyFont="1" applyBorder="1" applyAlignment="1">
      <alignment horizontal="center" vertical="center" shrinkToFit="1"/>
    </xf>
    <xf numFmtId="0" fontId="48" fillId="0" borderId="75" xfId="0" applyFont="1" applyBorder="1" applyAlignment="1">
      <alignment horizontal="center" vertical="center" shrinkToFit="1"/>
    </xf>
    <xf numFmtId="0" fontId="48" fillId="0" borderId="80" xfId="0" applyFont="1" applyBorder="1" applyAlignment="1">
      <alignment horizontal="center" vertical="center" shrinkToFit="1"/>
    </xf>
    <xf numFmtId="0" fontId="48" fillId="0" borderId="114" xfId="0" applyFont="1" applyBorder="1" applyAlignment="1">
      <alignment horizontal="center" vertical="center" shrinkToFit="1"/>
    </xf>
    <xf numFmtId="0" fontId="35" fillId="0" borderId="42" xfId="0" applyFont="1" applyBorder="1" applyAlignment="1">
      <alignment horizontal="center" vertical="center" shrinkToFit="1"/>
    </xf>
    <xf numFmtId="0" fontId="35" fillId="0" borderId="110" xfId="0" applyFont="1" applyBorder="1" applyAlignment="1">
      <alignment horizontal="center" vertical="center" shrinkToFit="1"/>
    </xf>
    <xf numFmtId="0" fontId="35" fillId="0" borderId="75" xfId="0" applyFont="1" applyBorder="1" applyAlignment="1">
      <alignment horizontal="center" vertical="center" shrinkToFit="1"/>
    </xf>
    <xf numFmtId="0" fontId="35" fillId="0" borderId="114" xfId="0" applyFont="1" applyBorder="1" applyAlignment="1">
      <alignment horizontal="center" vertical="center" shrinkToFit="1"/>
    </xf>
    <xf numFmtId="0" fontId="30" fillId="12" borderId="189" xfId="0" applyFont="1" applyFill="1" applyBorder="1" applyAlignment="1" applyProtection="1">
      <alignment horizontal="center" vertical="center"/>
      <protection locked="0"/>
    </xf>
    <xf numFmtId="0" fontId="85" fillId="0" borderId="155" xfId="1" applyBorder="1" applyAlignment="1">
      <alignment horizontal="center" vertical="center"/>
    </xf>
    <xf numFmtId="0" fontId="85" fillId="0" borderId="125" xfId="1" applyBorder="1" applyAlignment="1">
      <alignment horizontal="center" vertical="center"/>
    </xf>
    <xf numFmtId="0" fontId="87" fillId="0" borderId="125" xfId="0" applyFont="1" applyBorder="1" applyAlignment="1">
      <alignment horizontal="center" vertical="center"/>
    </xf>
    <xf numFmtId="0" fontId="30" fillId="0" borderId="0" xfId="0" applyFont="1" applyAlignment="1">
      <alignment horizontal="center" vertical="center" wrapText="1"/>
    </xf>
    <xf numFmtId="0" fontId="38" fillId="0" borderId="0" xfId="0" applyFont="1" applyAlignment="1">
      <alignment horizontal="left" vertical="center" wrapText="1"/>
    </xf>
    <xf numFmtId="0" fontId="30" fillId="0" borderId="48" xfId="0" applyFont="1" applyBorder="1">
      <alignment vertical="center"/>
    </xf>
    <xf numFmtId="0" fontId="32" fillId="0" borderId="48" xfId="0" applyFont="1" applyBorder="1">
      <alignment vertical="center"/>
    </xf>
    <xf numFmtId="0" fontId="37" fillId="0" borderId="0" xfId="0" quotePrefix="1" applyFont="1">
      <alignment vertical="center"/>
    </xf>
    <xf numFmtId="0" fontId="88" fillId="0" borderId="0" xfId="0" applyFont="1">
      <alignment vertical="center"/>
    </xf>
    <xf numFmtId="0" fontId="89" fillId="0" borderId="0" xfId="0" applyFont="1">
      <alignment vertical="center"/>
    </xf>
    <xf numFmtId="178" fontId="89" fillId="0" borderId="0" xfId="0" applyNumberFormat="1" applyFont="1" applyAlignment="1">
      <alignment vertical="top" wrapText="1"/>
    </xf>
    <xf numFmtId="178" fontId="89" fillId="0" borderId="41" xfId="0" applyNumberFormat="1" applyFont="1" applyBorder="1" applyAlignment="1">
      <alignment vertical="top" wrapText="1"/>
    </xf>
    <xf numFmtId="0" fontId="79" fillId="0" borderId="0" xfId="0" quotePrefix="1" applyFont="1">
      <alignment vertical="center"/>
    </xf>
    <xf numFmtId="0" fontId="0" fillId="0" borderId="0" xfId="0" applyAlignment="1">
      <alignment vertical="center" wrapText="1"/>
    </xf>
    <xf numFmtId="56" fontId="0" fillId="0" borderId="0" xfId="0" applyNumberFormat="1">
      <alignment vertical="center"/>
    </xf>
    <xf numFmtId="0" fontId="85" fillId="0" borderId="238" xfId="1" applyBorder="1" applyAlignment="1">
      <alignment horizontal="center" vertical="center"/>
    </xf>
    <xf numFmtId="0" fontId="85" fillId="0" borderId="96" xfId="1" applyBorder="1"/>
    <xf numFmtId="0" fontId="85" fillId="0" borderId="125" xfId="1" applyBorder="1" applyAlignment="1">
      <alignment horizontal="center"/>
    </xf>
    <xf numFmtId="0" fontId="32" fillId="4" borderId="136" xfId="0" applyFont="1" applyFill="1" applyBorder="1" applyAlignment="1" applyProtection="1">
      <alignment horizontal="center" vertical="center" shrinkToFit="1"/>
      <protection locked="0"/>
    </xf>
    <xf numFmtId="184" fontId="32" fillId="4" borderId="30" xfId="0" quotePrefix="1" applyNumberFormat="1" applyFont="1" applyFill="1" applyBorder="1" applyAlignment="1" applyProtection="1">
      <alignment horizontal="center" vertical="center" shrinkToFit="1"/>
      <protection locked="0"/>
    </xf>
    <xf numFmtId="184" fontId="32" fillId="4" borderId="30" xfId="0" applyNumberFormat="1" applyFont="1" applyFill="1" applyBorder="1" applyAlignment="1" applyProtection="1">
      <alignment horizontal="center" vertical="center" shrinkToFit="1"/>
      <protection locked="0"/>
    </xf>
    <xf numFmtId="0" fontId="32" fillId="0" borderId="137" xfId="0" applyFont="1" applyBorder="1" applyAlignment="1" applyProtection="1">
      <alignment horizontal="center" vertical="center" shrinkToFit="1"/>
      <protection locked="0"/>
    </xf>
    <xf numFmtId="0" fontId="32" fillId="4" borderId="137" xfId="0" applyFont="1" applyFill="1" applyBorder="1" applyAlignment="1" applyProtection="1">
      <alignment horizontal="center" vertical="center" shrinkToFit="1"/>
      <protection locked="0"/>
    </xf>
    <xf numFmtId="0" fontId="32" fillId="4" borderId="28" xfId="0" applyFont="1" applyFill="1" applyBorder="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92" fillId="3" borderId="53" xfId="0" applyFont="1" applyFill="1" applyBorder="1" applyAlignment="1">
      <alignment horizontal="center" vertical="center" wrapText="1"/>
    </xf>
    <xf numFmtId="0" fontId="92" fillId="3" borderId="55" xfId="0" applyFont="1" applyFill="1" applyBorder="1" applyAlignment="1">
      <alignment horizontal="center" vertical="center" wrapText="1"/>
    </xf>
    <xf numFmtId="180" fontId="92" fillId="12" borderId="56" xfId="0" applyNumberFormat="1" applyFont="1" applyFill="1" applyBorder="1" applyAlignment="1">
      <alignment horizontal="center" vertical="center" wrapText="1"/>
    </xf>
    <xf numFmtId="0" fontId="92" fillId="12" borderId="54" xfId="0" applyFont="1" applyFill="1" applyBorder="1" applyAlignment="1">
      <alignment horizontal="center" vertical="center" wrapText="1"/>
    </xf>
    <xf numFmtId="0" fontId="78" fillId="0" borderId="58" xfId="0" applyFont="1" applyBorder="1">
      <alignment vertical="center"/>
    </xf>
    <xf numFmtId="0" fontId="78" fillId="0" borderId="59" xfId="0" applyFont="1" applyBorder="1">
      <alignment vertical="center"/>
    </xf>
    <xf numFmtId="0" fontId="79" fillId="0" borderId="58" xfId="0" applyFont="1" applyBorder="1">
      <alignment vertical="center"/>
    </xf>
    <xf numFmtId="0" fontId="78" fillId="0" borderId="60" xfId="0" applyFont="1" applyBorder="1">
      <alignment vertical="center"/>
    </xf>
    <xf numFmtId="0" fontId="78" fillId="0" borderId="65" xfId="0" applyFont="1" applyBorder="1">
      <alignment vertical="center"/>
    </xf>
    <xf numFmtId="0" fontId="78" fillId="0" borderId="66" xfId="0" applyFont="1" applyBorder="1">
      <alignment vertical="center"/>
    </xf>
    <xf numFmtId="0" fontId="79" fillId="0" borderId="65" xfId="0" applyFont="1" applyBorder="1">
      <alignment vertical="center"/>
    </xf>
    <xf numFmtId="0" fontId="78" fillId="0" borderId="67" xfId="0" applyFont="1" applyBorder="1">
      <alignment vertical="center"/>
    </xf>
    <xf numFmtId="0" fontId="78" fillId="0" borderId="71" xfId="0" applyFont="1" applyBorder="1">
      <alignment vertical="center"/>
    </xf>
    <xf numFmtId="0" fontId="78" fillId="0" borderId="72" xfId="0" applyFont="1" applyBorder="1">
      <alignment vertical="center"/>
    </xf>
    <xf numFmtId="0" fontId="79" fillId="0" borderId="71" xfId="0" applyFont="1" applyBorder="1">
      <alignment vertical="center"/>
    </xf>
    <xf numFmtId="0" fontId="78" fillId="0" borderId="73" xfId="0" applyFont="1" applyBorder="1">
      <alignment vertical="center"/>
    </xf>
    <xf numFmtId="0" fontId="78" fillId="0" borderId="76" xfId="0" applyFont="1" applyBorder="1">
      <alignment vertical="center"/>
    </xf>
    <xf numFmtId="0" fontId="78" fillId="0" borderId="43" xfId="0" applyFont="1" applyBorder="1">
      <alignment vertical="center"/>
    </xf>
    <xf numFmtId="0" fontId="79" fillId="0" borderId="76" xfId="0" applyFont="1" applyBorder="1">
      <alignment vertical="center"/>
    </xf>
    <xf numFmtId="0" fontId="78" fillId="0" borderId="77" xfId="0" applyFont="1" applyBorder="1">
      <alignment vertical="center"/>
    </xf>
    <xf numFmtId="0" fontId="91" fillId="0" borderId="67" xfId="0" applyFont="1" applyBorder="1" applyAlignment="1">
      <alignment horizontal="left" vertical="center"/>
    </xf>
    <xf numFmtId="0" fontId="78" fillId="0" borderId="84" xfId="0" applyFont="1" applyBorder="1">
      <alignment vertical="center"/>
    </xf>
    <xf numFmtId="0" fontId="78" fillId="0" borderId="85" xfId="0" applyFont="1" applyBorder="1">
      <alignment vertical="center"/>
    </xf>
    <xf numFmtId="0" fontId="79" fillId="0" borderId="84" xfId="0" applyFont="1" applyBorder="1">
      <alignment vertical="center"/>
    </xf>
    <xf numFmtId="0" fontId="78" fillId="0" borderId="86" xfId="0" applyFont="1" applyBorder="1">
      <alignment vertical="center"/>
    </xf>
    <xf numFmtId="0" fontId="78" fillId="0" borderId="88" xfId="0" applyFont="1" applyBorder="1">
      <alignment vertical="center"/>
    </xf>
    <xf numFmtId="0" fontId="78" fillId="0" borderId="49" xfId="0" applyFont="1" applyBorder="1">
      <alignment vertical="center"/>
    </xf>
    <xf numFmtId="0" fontId="79" fillId="0" borderId="88" xfId="0" applyFont="1" applyBorder="1">
      <alignment vertical="center"/>
    </xf>
    <xf numFmtId="0" fontId="78" fillId="0" borderId="89" xfId="0" applyFont="1" applyBorder="1">
      <alignment vertical="center"/>
    </xf>
    <xf numFmtId="0" fontId="63" fillId="0" borderId="156" xfId="0" applyFont="1" applyBorder="1" applyAlignment="1">
      <alignment horizontal="center" vertical="center" wrapText="1"/>
    </xf>
    <xf numFmtId="0" fontId="64" fillId="0" borderId="244" xfId="0" applyFont="1" applyBorder="1" applyAlignment="1">
      <alignment horizontal="center" vertical="center" wrapText="1"/>
    </xf>
    <xf numFmtId="184" fontId="85" fillId="0" borderId="150" xfId="1" applyNumberFormat="1" applyBorder="1" applyAlignment="1">
      <alignment horizontal="center" vertical="center"/>
    </xf>
    <xf numFmtId="184" fontId="85" fillId="0" borderId="237" xfId="1" applyNumberFormat="1" applyBorder="1" applyAlignment="1">
      <alignment horizontal="center" vertical="center"/>
    </xf>
    <xf numFmtId="184" fontId="85" fillId="0" borderId="234" xfId="1" applyNumberFormat="1" applyBorder="1" applyAlignment="1">
      <alignment horizontal="center" vertical="center"/>
    </xf>
    <xf numFmtId="184" fontId="85" fillId="0" borderId="0" xfId="1" applyNumberFormat="1"/>
    <xf numFmtId="184" fontId="85" fillId="0" borderId="241" xfId="1" applyNumberFormat="1" applyBorder="1" applyAlignment="1">
      <alignment horizontal="center" vertical="center"/>
    </xf>
    <xf numFmtId="0" fontId="85" fillId="0" borderId="239" xfId="1" applyBorder="1" applyAlignment="1">
      <alignment horizontal="center" vertical="center"/>
    </xf>
    <xf numFmtId="0" fontId="85" fillId="0" borderId="240" xfId="1" applyBorder="1" applyAlignment="1">
      <alignment horizontal="center" vertical="center"/>
    </xf>
    <xf numFmtId="0" fontId="85" fillId="0" borderId="243" xfId="1" applyBorder="1" applyAlignment="1">
      <alignment horizontal="center" vertical="center"/>
    </xf>
    <xf numFmtId="0" fontId="85" fillId="0" borderId="242" xfId="1" applyBorder="1" applyAlignment="1">
      <alignment horizontal="center" vertical="center"/>
    </xf>
    <xf numFmtId="0" fontId="50" fillId="11" borderId="164" xfId="0" applyFont="1" applyFill="1" applyBorder="1" applyAlignment="1">
      <alignment horizontal="center" vertical="center" wrapText="1"/>
    </xf>
    <xf numFmtId="183" fontId="30" fillId="11" borderId="231" xfId="0" applyNumberFormat="1" applyFont="1" applyFill="1" applyBorder="1" applyAlignment="1">
      <alignment horizontal="center" vertical="center"/>
    </xf>
    <xf numFmtId="0" fontId="40" fillId="2" borderId="162" xfId="0" applyFont="1" applyFill="1" applyBorder="1" applyAlignment="1">
      <alignment horizontal="center" vertical="center" wrapText="1"/>
    </xf>
    <xf numFmtId="178" fontId="30" fillId="2" borderId="165" xfId="0" applyNumberFormat="1" applyFont="1" applyFill="1" applyBorder="1" applyAlignment="1">
      <alignment horizontal="center" vertical="center"/>
    </xf>
    <xf numFmtId="0" fontId="40" fillId="0" borderId="163" xfId="0" applyFont="1" applyFill="1" applyBorder="1" applyAlignment="1">
      <alignment horizontal="center" vertical="center" wrapText="1"/>
    </xf>
    <xf numFmtId="178" fontId="30" fillId="0" borderId="166" xfId="0" applyNumberFormat="1" applyFont="1" applyFill="1" applyBorder="1" applyAlignment="1">
      <alignment horizontal="center" vertical="center"/>
    </xf>
    <xf numFmtId="0" fontId="40" fillId="20" borderId="230" xfId="0" applyFont="1" applyFill="1" applyBorder="1" applyAlignment="1">
      <alignment horizontal="center" vertical="center" shrinkToFit="1"/>
    </xf>
    <xf numFmtId="178" fontId="30" fillId="20" borderId="166" xfId="0" applyNumberFormat="1" applyFont="1" applyFill="1" applyBorder="1" applyAlignment="1">
      <alignment horizontal="center" vertical="center"/>
    </xf>
    <xf numFmtId="0" fontId="40" fillId="20" borderId="163" xfId="0" applyFont="1" applyFill="1" applyBorder="1" applyAlignment="1">
      <alignment horizontal="center" vertical="center" wrapText="1"/>
    </xf>
    <xf numFmtId="183" fontId="30" fillId="20" borderId="166" xfId="0" applyNumberFormat="1" applyFont="1" applyFill="1" applyBorder="1" applyAlignment="1">
      <alignment horizontal="center" vertical="center"/>
    </xf>
    <xf numFmtId="0" fontId="5" fillId="2" borderId="66"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139" xfId="0" applyFont="1" applyFill="1" applyBorder="1" applyAlignment="1">
      <alignment horizontal="center" vertical="center"/>
    </xf>
    <xf numFmtId="0" fontId="5" fillId="2" borderId="137" xfId="0" applyFont="1" applyFill="1" applyBorder="1" applyAlignment="1">
      <alignment horizontal="center" vertical="center"/>
    </xf>
    <xf numFmtId="0" fontId="83" fillId="6" borderId="13" xfId="0" applyFont="1" applyFill="1" applyBorder="1" applyAlignment="1">
      <alignment horizontal="left" vertical="center" wrapText="1"/>
    </xf>
    <xf numFmtId="0" fontId="83" fillId="6" borderId="14" xfId="0" applyFont="1" applyFill="1" applyBorder="1" applyAlignment="1">
      <alignment horizontal="left" vertical="center"/>
    </xf>
    <xf numFmtId="0" fontId="83" fillId="6" borderId="15" xfId="0" applyFont="1" applyFill="1" applyBorder="1" applyAlignment="1">
      <alignment horizontal="left" vertical="center"/>
    </xf>
    <xf numFmtId="0" fontId="83" fillId="6" borderId="16" xfId="0" applyFont="1" applyFill="1" applyBorder="1" applyAlignment="1">
      <alignment horizontal="left" vertical="center"/>
    </xf>
    <xf numFmtId="0" fontId="83" fillId="6" borderId="0" xfId="0" applyFont="1" applyFill="1" applyAlignment="1">
      <alignment horizontal="left" vertical="center"/>
    </xf>
    <xf numFmtId="0" fontId="83" fillId="6" borderId="17" xfId="0" applyFont="1" applyFill="1" applyBorder="1" applyAlignment="1">
      <alignment horizontal="left" vertical="center"/>
    </xf>
    <xf numFmtId="0" fontId="83" fillId="6" borderId="18" xfId="0" applyFont="1" applyFill="1" applyBorder="1" applyAlignment="1">
      <alignment horizontal="left" vertical="center"/>
    </xf>
    <xf numFmtId="0" fontId="83" fillId="6" borderId="19" xfId="0" applyFont="1" applyFill="1" applyBorder="1" applyAlignment="1">
      <alignment horizontal="left" vertical="center"/>
    </xf>
    <xf numFmtId="0" fontId="83" fillId="6" borderId="20" xfId="0" applyFont="1" applyFill="1" applyBorder="1" applyAlignment="1">
      <alignment horizontal="left" vertical="center"/>
    </xf>
    <xf numFmtId="0" fontId="37" fillId="4" borderId="6" xfId="0" applyFont="1" applyFill="1" applyBorder="1" applyAlignment="1">
      <alignment horizontal="left" vertical="center"/>
    </xf>
    <xf numFmtId="0" fontId="37" fillId="4" borderId="7" xfId="0" applyFont="1" applyFill="1" applyBorder="1" applyAlignment="1">
      <alignment horizontal="left" vertical="center"/>
    </xf>
    <xf numFmtId="0" fontId="37" fillId="4" borderId="8" xfId="0" applyFont="1" applyFill="1" applyBorder="1" applyAlignment="1">
      <alignment horizontal="left" vertical="center"/>
    </xf>
    <xf numFmtId="0" fontId="35" fillId="2" borderId="0" xfId="0" applyFont="1" applyFill="1" applyAlignment="1">
      <alignment horizontal="left" wrapText="1"/>
    </xf>
    <xf numFmtId="0" fontId="48" fillId="2" borderId="0" xfId="0" applyFont="1" applyFill="1" applyAlignment="1">
      <alignment horizontal="left" wrapText="1"/>
    </xf>
    <xf numFmtId="0" fontId="35" fillId="2" borderId="33" xfId="0" applyFont="1" applyFill="1" applyBorder="1" applyAlignment="1">
      <alignment horizontal="left" vertical="center" wrapText="1"/>
    </xf>
    <xf numFmtId="0" fontId="35" fillId="2" borderId="0" xfId="0" applyFont="1" applyFill="1" applyAlignment="1">
      <alignment horizontal="left" vertical="center" wrapText="1"/>
    </xf>
    <xf numFmtId="0" fontId="30" fillId="2" borderId="79" xfId="0" applyFont="1" applyFill="1" applyBorder="1" applyAlignment="1">
      <alignment horizontal="center" vertical="center"/>
    </xf>
    <xf numFmtId="0" fontId="67" fillId="2" borderId="79" xfId="0" applyFont="1" applyFill="1" applyBorder="1" applyAlignment="1">
      <alignment horizontal="center" vertical="center" shrinkToFit="1"/>
    </xf>
    <xf numFmtId="0" fontId="65" fillId="4" borderId="145" xfId="0" applyFont="1" applyFill="1" applyBorder="1" applyAlignment="1">
      <alignment horizontal="center" vertical="center" wrapText="1"/>
    </xf>
    <xf numFmtId="0" fontId="65" fillId="4" borderId="146" xfId="0" applyFont="1" applyFill="1" applyBorder="1" applyAlignment="1">
      <alignment horizontal="center" vertical="center" wrapText="1"/>
    </xf>
    <xf numFmtId="0" fontId="65" fillId="4" borderId="147" xfId="0" applyFont="1" applyFill="1" applyBorder="1" applyAlignment="1">
      <alignment horizontal="center" vertical="center" wrapText="1"/>
    </xf>
    <xf numFmtId="0" fontId="73" fillId="16" borderId="24" xfId="0" applyFont="1" applyFill="1" applyBorder="1" applyAlignment="1">
      <alignment horizontal="center" vertical="center" shrinkToFit="1"/>
    </xf>
    <xf numFmtId="0" fontId="73" fillId="16" borderId="118" xfId="0" applyFont="1" applyFill="1" applyBorder="1" applyAlignment="1">
      <alignment horizontal="center" vertical="center" shrinkToFit="1"/>
    </xf>
    <xf numFmtId="0" fontId="73" fillId="16" borderId="120" xfId="0" applyFont="1" applyFill="1" applyBorder="1" applyAlignment="1">
      <alignment horizontal="center" vertical="center" shrinkToFit="1"/>
    </xf>
    <xf numFmtId="0" fontId="73" fillId="16" borderId="121" xfId="0" applyFont="1" applyFill="1" applyBorder="1" applyAlignment="1">
      <alignment horizontal="center" vertical="center" shrinkToFit="1"/>
    </xf>
    <xf numFmtId="0" fontId="74" fillId="12" borderId="24" xfId="0" applyFont="1" applyFill="1" applyBorder="1" applyAlignment="1">
      <alignment horizontal="center" vertical="center" shrinkToFit="1"/>
    </xf>
    <xf numFmtId="0" fontId="74" fillId="12" borderId="118" xfId="0" applyFont="1" applyFill="1" applyBorder="1" applyAlignment="1">
      <alignment horizontal="center" vertical="center" shrinkToFit="1"/>
    </xf>
    <xf numFmtId="0" fontId="74" fillId="12" borderId="120" xfId="0" applyFont="1" applyFill="1" applyBorder="1" applyAlignment="1">
      <alignment horizontal="center" vertical="center" shrinkToFit="1"/>
    </xf>
    <xf numFmtId="0" fontId="74" fillId="12" borderId="121" xfId="0" applyFont="1" applyFill="1" applyBorder="1" applyAlignment="1">
      <alignment horizontal="center" vertical="center" shrinkToFit="1"/>
    </xf>
    <xf numFmtId="0" fontId="57" fillId="14" borderId="0" xfId="0" applyFont="1" applyFill="1" applyAlignment="1">
      <alignment horizontal="center" vertical="center" wrapText="1"/>
    </xf>
    <xf numFmtId="0" fontId="83" fillId="6" borderId="13" xfId="0" applyFont="1" applyFill="1" applyBorder="1" applyAlignment="1">
      <alignment horizontal="left" vertical="center" wrapText="1" shrinkToFit="1"/>
    </xf>
    <xf numFmtId="0" fontId="83" fillId="6" borderId="14" xfId="0" applyFont="1" applyFill="1" applyBorder="1" applyAlignment="1">
      <alignment horizontal="left" vertical="center" wrapText="1" shrinkToFit="1"/>
    </xf>
    <xf numFmtId="0" fontId="83" fillId="6" borderId="15" xfId="0" applyFont="1" applyFill="1" applyBorder="1" applyAlignment="1">
      <alignment horizontal="left" vertical="center" wrapText="1" shrinkToFit="1"/>
    </xf>
    <xf numFmtId="0" fontId="83" fillId="6" borderId="16" xfId="0" applyFont="1" applyFill="1" applyBorder="1" applyAlignment="1">
      <alignment horizontal="left" vertical="center" wrapText="1" shrinkToFit="1"/>
    </xf>
    <xf numFmtId="0" fontId="83" fillId="6" borderId="0" xfId="0" applyFont="1" applyFill="1" applyAlignment="1">
      <alignment horizontal="left" vertical="center" wrapText="1" shrinkToFit="1"/>
    </xf>
    <xf numFmtId="0" fontId="83" fillId="6" borderId="17" xfId="0" applyFont="1" applyFill="1" applyBorder="1" applyAlignment="1">
      <alignment horizontal="left" vertical="center" wrapText="1" shrinkToFit="1"/>
    </xf>
    <xf numFmtId="0" fontId="83" fillId="6" borderId="18" xfId="0" applyFont="1" applyFill="1" applyBorder="1" applyAlignment="1">
      <alignment horizontal="left" vertical="center" wrapText="1" shrinkToFit="1"/>
    </xf>
    <xf numFmtId="0" fontId="83" fillId="6" borderId="19" xfId="0" applyFont="1" applyFill="1" applyBorder="1" applyAlignment="1">
      <alignment horizontal="left" vertical="center" wrapText="1" shrinkToFit="1"/>
    </xf>
    <xf numFmtId="0" fontId="83" fillId="6" borderId="20" xfId="0" applyFont="1" applyFill="1" applyBorder="1" applyAlignment="1">
      <alignment horizontal="left" vertical="center" wrapText="1" shrinkToFit="1"/>
    </xf>
    <xf numFmtId="0" fontId="40" fillId="3" borderId="6" xfId="0" applyFont="1" applyFill="1" applyBorder="1" applyAlignment="1" applyProtection="1">
      <alignment horizontal="center" vertical="center"/>
      <protection locked="0"/>
    </xf>
    <xf numFmtId="0" fontId="40" fillId="3" borderId="7" xfId="0" applyFont="1" applyFill="1" applyBorder="1" applyAlignment="1" applyProtection="1">
      <alignment horizontal="center" vertical="center"/>
      <protection locked="0"/>
    </xf>
    <xf numFmtId="0" fontId="40" fillId="3" borderId="8" xfId="0" applyFont="1" applyFill="1" applyBorder="1" applyAlignment="1" applyProtection="1">
      <alignment horizontal="center" vertical="center"/>
      <protection locked="0"/>
    </xf>
    <xf numFmtId="0" fontId="72" fillId="0" borderId="0" xfId="0" applyFont="1" applyAlignment="1" applyProtection="1">
      <alignment horizontal="left" vertical="center" wrapText="1"/>
      <protection locked="0"/>
    </xf>
    <xf numFmtId="0" fontId="32" fillId="4" borderId="24" xfId="0" applyFont="1" applyFill="1" applyBorder="1" applyAlignment="1">
      <alignment horizontal="center" vertical="center" shrinkToFit="1"/>
    </xf>
    <xf numFmtId="0" fontId="32" fillId="4" borderId="21" xfId="0" applyFont="1" applyFill="1" applyBorder="1" applyAlignment="1">
      <alignment horizontal="center" vertical="center" shrinkToFit="1"/>
    </xf>
    <xf numFmtId="0" fontId="32" fillId="4" borderId="118" xfId="0" applyFont="1" applyFill="1" applyBorder="1" applyAlignment="1">
      <alignment horizontal="center" vertical="center" shrinkToFit="1"/>
    </xf>
    <xf numFmtId="0" fontId="32" fillId="4" borderId="12" xfId="0" applyFont="1" applyFill="1" applyBorder="1" applyAlignment="1">
      <alignment horizontal="center" vertical="center" shrinkToFit="1"/>
    </xf>
    <xf numFmtId="0" fontId="32" fillId="4" borderId="0" xfId="0" applyFont="1" applyFill="1" applyAlignment="1">
      <alignment horizontal="center" vertical="center" shrinkToFit="1"/>
    </xf>
    <xf numFmtId="0" fontId="32" fillId="4" borderId="119" xfId="0" applyFont="1" applyFill="1" applyBorder="1" applyAlignment="1">
      <alignment horizontal="center" vertical="center" shrinkToFit="1"/>
    </xf>
    <xf numFmtId="0" fontId="32" fillId="4" borderId="120" xfId="0" applyFont="1" applyFill="1" applyBorder="1" applyAlignment="1">
      <alignment horizontal="center" vertical="center" shrinkToFit="1"/>
    </xf>
    <xf numFmtId="0" fontId="32" fillId="4" borderId="23" xfId="0" applyFont="1" applyFill="1" applyBorder="1" applyAlignment="1">
      <alignment horizontal="center" vertical="center" shrinkToFit="1"/>
    </xf>
    <xf numFmtId="0" fontId="32" fillId="4" borderId="121" xfId="0" applyFont="1" applyFill="1" applyBorder="1" applyAlignment="1">
      <alignment horizontal="center" vertical="center" shrinkToFit="1"/>
    </xf>
    <xf numFmtId="0" fontId="48" fillId="2" borderId="0" xfId="0" applyFont="1" applyFill="1" applyAlignment="1">
      <alignment horizontal="center" vertical="center"/>
    </xf>
    <xf numFmtId="0" fontId="74" fillId="6" borderId="13" xfId="0" applyFont="1" applyFill="1" applyBorder="1" applyAlignment="1">
      <alignment horizontal="left" vertical="center" wrapText="1" shrinkToFit="1"/>
    </xf>
    <xf numFmtId="0" fontId="74" fillId="6" borderId="14" xfId="0" applyFont="1" applyFill="1" applyBorder="1" applyAlignment="1">
      <alignment horizontal="left" vertical="center" wrapText="1" shrinkToFit="1"/>
    </xf>
    <xf numFmtId="0" fontId="74" fillId="6" borderId="15" xfId="0" applyFont="1" applyFill="1" applyBorder="1" applyAlignment="1">
      <alignment horizontal="left" vertical="center" wrapText="1" shrinkToFit="1"/>
    </xf>
    <xf numFmtId="0" fontId="74" fillId="6" borderId="16" xfId="0" applyFont="1" applyFill="1" applyBorder="1" applyAlignment="1">
      <alignment horizontal="left" vertical="center" wrapText="1" shrinkToFit="1"/>
    </xf>
    <xf numFmtId="0" fontId="74" fillId="6" borderId="0" xfId="0" applyFont="1" applyFill="1" applyAlignment="1">
      <alignment horizontal="left" vertical="center" wrapText="1" shrinkToFit="1"/>
    </xf>
    <xf numFmtId="0" fontId="74" fillId="6" borderId="17" xfId="0" applyFont="1" applyFill="1" applyBorder="1" applyAlignment="1">
      <alignment horizontal="left" vertical="center" wrapText="1" shrinkToFit="1"/>
    </xf>
    <xf numFmtId="0" fontId="74" fillId="6" borderId="18" xfId="0" applyFont="1" applyFill="1" applyBorder="1" applyAlignment="1">
      <alignment horizontal="left" vertical="center" wrapText="1" shrinkToFit="1"/>
    </xf>
    <xf numFmtId="0" fontId="74" fillId="6" borderId="19" xfId="0" applyFont="1" applyFill="1" applyBorder="1" applyAlignment="1">
      <alignment horizontal="left" vertical="center" wrapText="1" shrinkToFit="1"/>
    </xf>
    <xf numFmtId="0" fontId="74" fillId="6" borderId="20" xfId="0" applyFont="1" applyFill="1" applyBorder="1" applyAlignment="1">
      <alignment horizontal="left" vertical="center" wrapText="1" shrinkToFit="1"/>
    </xf>
    <xf numFmtId="0" fontId="56" fillId="0" borderId="190" xfId="0" applyFont="1" applyBorder="1" applyAlignment="1">
      <alignment horizontal="left" vertical="center" wrapText="1"/>
    </xf>
    <xf numFmtId="0" fontId="56" fillId="0" borderId="191" xfId="0" applyFont="1" applyBorder="1" applyAlignment="1">
      <alignment horizontal="left" vertical="center" wrapText="1"/>
    </xf>
    <xf numFmtId="0" fontId="56" fillId="0" borderId="192" xfId="0" applyFont="1" applyBorder="1" applyAlignment="1">
      <alignment horizontal="left" vertical="center" wrapText="1"/>
    </xf>
    <xf numFmtId="0" fontId="65" fillId="2" borderId="12" xfId="0" applyFont="1" applyFill="1" applyBorder="1" applyAlignment="1">
      <alignment horizontal="left" vertical="center" wrapText="1"/>
    </xf>
    <xf numFmtId="0" fontId="35" fillId="4" borderId="6" xfId="0" applyFont="1" applyFill="1" applyBorder="1" applyAlignment="1" applyProtection="1">
      <alignment vertical="top" wrapText="1"/>
      <protection locked="0"/>
    </xf>
    <xf numFmtId="0" fontId="35" fillId="4" borderId="229" xfId="0" applyFont="1" applyFill="1" applyBorder="1" applyAlignment="1" applyProtection="1">
      <alignment vertical="top" wrapText="1"/>
      <protection locked="0"/>
    </xf>
    <xf numFmtId="0" fontId="57" fillId="15" borderId="0" xfId="0" applyFont="1" applyFill="1" applyAlignment="1">
      <alignment horizontal="center" vertical="center" wrapText="1"/>
    </xf>
    <xf numFmtId="0" fontId="46" fillId="4" borderId="185" xfId="0" applyFont="1" applyFill="1" applyBorder="1" applyAlignment="1">
      <alignment horizontal="left" vertical="center" wrapText="1"/>
    </xf>
    <xf numFmtId="0" fontId="46" fillId="4" borderId="186" xfId="0" applyFont="1" applyFill="1" applyBorder="1" applyAlignment="1">
      <alignment horizontal="left" vertical="center" wrapText="1"/>
    </xf>
    <xf numFmtId="0" fontId="46" fillId="4" borderId="187" xfId="0" applyFont="1" applyFill="1" applyBorder="1" applyAlignment="1">
      <alignment horizontal="left" vertical="center" wrapText="1"/>
    </xf>
    <xf numFmtId="0" fontId="46" fillId="0" borderId="204" xfId="0" applyFont="1" applyBorder="1" applyAlignment="1">
      <alignment horizontal="center" vertical="center" wrapText="1"/>
    </xf>
    <xf numFmtId="0" fontId="46" fillId="0" borderId="205" xfId="0" applyFont="1" applyBorder="1" applyAlignment="1">
      <alignment horizontal="center" vertical="center" wrapText="1"/>
    </xf>
    <xf numFmtId="0" fontId="39" fillId="17" borderId="207" xfId="0" applyFont="1" applyFill="1" applyBorder="1" applyAlignment="1">
      <alignment horizontal="center" vertical="center" wrapText="1"/>
    </xf>
    <xf numFmtId="0" fontId="39" fillId="17" borderId="208" xfId="0" applyFont="1" applyFill="1" applyBorder="1" applyAlignment="1">
      <alignment horizontal="center" vertical="center" wrapText="1"/>
    </xf>
    <xf numFmtId="0" fontId="39" fillId="17" borderId="209" xfId="0" applyFont="1" applyFill="1" applyBorder="1" applyAlignment="1">
      <alignment horizontal="center" vertical="center" wrapText="1"/>
    </xf>
    <xf numFmtId="0" fontId="48" fillId="3" borderId="194" xfId="0" applyFont="1" applyFill="1" applyBorder="1" applyAlignment="1">
      <alignment horizontal="center" vertical="center"/>
    </xf>
    <xf numFmtId="0" fontId="48" fillId="3" borderId="193" xfId="0" applyFont="1" applyFill="1" applyBorder="1" applyAlignment="1">
      <alignment horizontal="center" vertical="center"/>
    </xf>
    <xf numFmtId="0" fontId="46" fillId="0" borderId="197" xfId="0" applyFont="1" applyBorder="1" applyAlignment="1">
      <alignment horizontal="center" vertical="center" wrapText="1"/>
    </xf>
    <xf numFmtId="0" fontId="46" fillId="0" borderId="206" xfId="0" applyFont="1" applyBorder="1" applyAlignment="1">
      <alignment horizontal="center" vertical="center" wrapText="1"/>
    </xf>
    <xf numFmtId="0" fontId="46" fillId="12" borderId="27" xfId="0" applyFont="1" applyFill="1" applyBorder="1" applyAlignment="1">
      <alignment horizontal="left" vertical="center" wrapText="1"/>
    </xf>
    <xf numFmtId="0" fontId="46" fillId="12" borderId="188" xfId="0" applyFont="1" applyFill="1" applyBorder="1" applyAlignment="1">
      <alignment horizontal="left" vertical="center" wrapText="1"/>
    </xf>
    <xf numFmtId="0" fontId="32" fillId="12" borderId="225" xfId="0" applyFont="1" applyFill="1" applyBorder="1" applyAlignment="1">
      <alignment horizontal="center" vertical="center"/>
    </xf>
    <xf numFmtId="0" fontId="32" fillId="12" borderId="226" xfId="0" applyFont="1" applyFill="1" applyBorder="1" applyAlignment="1">
      <alignment horizontal="center" vertical="center"/>
    </xf>
    <xf numFmtId="0" fontId="32" fillId="12" borderId="227" xfId="0" applyFont="1" applyFill="1" applyBorder="1" applyAlignment="1">
      <alignment horizontal="center" vertical="center"/>
    </xf>
    <xf numFmtId="0" fontId="32" fillId="12" borderId="228" xfId="0" applyFont="1" applyFill="1" applyBorder="1" applyAlignment="1">
      <alignment horizontal="center" vertical="center"/>
    </xf>
    <xf numFmtId="0" fontId="32" fillId="12" borderId="27" xfId="0" applyFont="1" applyFill="1" applyBorder="1" applyAlignment="1">
      <alignment horizontal="center" vertical="center" wrapText="1"/>
    </xf>
    <xf numFmtId="0" fontId="32" fillId="12" borderId="188" xfId="0" applyFont="1" applyFill="1" applyBorder="1" applyAlignment="1">
      <alignment horizontal="center" vertical="center" wrapText="1"/>
    </xf>
    <xf numFmtId="0" fontId="53" fillId="0" borderId="0" xfId="0" applyFont="1" applyAlignment="1">
      <alignment horizontal="left" vertical="center" wrapText="1"/>
    </xf>
    <xf numFmtId="0" fontId="37" fillId="0" borderId="48" xfId="0" applyFont="1" applyBorder="1" applyAlignment="1">
      <alignment horizontal="left" vertical="center" shrinkToFit="1"/>
    </xf>
    <xf numFmtId="0" fontId="40" fillId="17" borderId="38" xfId="0" applyFont="1" applyFill="1" applyBorder="1" applyAlignment="1">
      <alignment horizontal="left" wrapText="1"/>
    </xf>
    <xf numFmtId="0" fontId="40" fillId="17" borderId="0" xfId="0" applyFont="1" applyFill="1" applyAlignment="1">
      <alignment horizontal="left" wrapText="1"/>
    </xf>
    <xf numFmtId="0" fontId="40" fillId="17" borderId="41" xfId="0" applyFont="1" applyFill="1" applyBorder="1" applyAlignment="1">
      <alignment horizontal="left" wrapText="1"/>
    </xf>
    <xf numFmtId="178" fontId="40" fillId="17" borderId="38" xfId="0" applyNumberFormat="1" applyFont="1" applyFill="1" applyBorder="1" applyAlignment="1" applyProtection="1">
      <alignment horizontal="left" vertical="center" wrapText="1"/>
      <protection locked="0"/>
    </xf>
    <xf numFmtId="178" fontId="40" fillId="17" borderId="0" xfId="0" applyNumberFormat="1" applyFont="1" applyFill="1" applyAlignment="1" applyProtection="1">
      <alignment horizontal="left" vertical="center" wrapText="1"/>
      <protection locked="0"/>
    </xf>
    <xf numFmtId="178" fontId="40" fillId="17" borderId="41" xfId="0" applyNumberFormat="1" applyFont="1" applyFill="1" applyBorder="1" applyAlignment="1" applyProtection="1">
      <alignment horizontal="left" vertical="center" wrapText="1"/>
      <protection locked="0"/>
    </xf>
    <xf numFmtId="178" fontId="40" fillId="17" borderId="45" xfId="0" applyNumberFormat="1" applyFont="1" applyFill="1" applyBorder="1" applyAlignment="1" applyProtection="1">
      <alignment horizontal="left" vertical="top" wrapText="1"/>
      <protection locked="0"/>
    </xf>
    <xf numFmtId="178" fontId="40" fillId="17" borderId="46" xfId="0" applyNumberFormat="1" applyFont="1" applyFill="1" applyBorder="1" applyAlignment="1" applyProtection="1">
      <alignment horizontal="left" vertical="top" wrapText="1"/>
      <protection locked="0"/>
    </xf>
    <xf numFmtId="178" fontId="40" fillId="17" borderId="47" xfId="0" applyNumberFormat="1" applyFont="1" applyFill="1" applyBorder="1" applyAlignment="1" applyProtection="1">
      <alignment horizontal="left" vertical="top" wrapText="1"/>
      <protection locked="0"/>
    </xf>
    <xf numFmtId="0" fontId="37" fillId="0" borderId="0" xfId="0" applyFont="1" applyAlignment="1">
      <alignment horizontal="center" shrinkToFit="1"/>
    </xf>
    <xf numFmtId="0" fontId="38" fillId="8" borderId="178" xfId="0" applyFont="1" applyFill="1" applyBorder="1" applyAlignment="1">
      <alignment horizontal="center" vertical="center" shrinkToFit="1"/>
    </xf>
    <xf numFmtId="0" fontId="38" fillId="8" borderId="179" xfId="0" applyFont="1" applyFill="1" applyBorder="1" applyAlignment="1">
      <alignment horizontal="center" vertical="center" shrinkToFit="1"/>
    </xf>
    <xf numFmtId="0" fontId="38" fillId="8" borderId="180" xfId="0" applyFont="1" applyFill="1" applyBorder="1" applyAlignment="1">
      <alignment horizontal="center" vertical="center" shrinkToFit="1"/>
    </xf>
    <xf numFmtId="0" fontId="59" fillId="4" borderId="120" xfId="0" applyFont="1" applyFill="1" applyBorder="1" applyAlignment="1">
      <alignment horizontal="left" vertical="top" wrapText="1"/>
    </xf>
    <xf numFmtId="0" fontId="59" fillId="4" borderId="23" xfId="0" applyFont="1" applyFill="1" applyBorder="1" applyAlignment="1">
      <alignment horizontal="left" vertical="top" wrapText="1"/>
    </xf>
    <xf numFmtId="0" fontId="59" fillId="4" borderId="121" xfId="0" applyFont="1" applyFill="1" applyBorder="1" applyAlignment="1">
      <alignment horizontal="left" vertical="top" wrapText="1"/>
    </xf>
    <xf numFmtId="0" fontId="53" fillId="10" borderId="95" xfId="0" applyFont="1" applyFill="1" applyBorder="1" applyAlignment="1">
      <alignment horizontal="center" vertical="center"/>
    </xf>
    <xf numFmtId="0" fontId="53" fillId="10" borderId="96" xfId="0" applyFont="1" applyFill="1" applyBorder="1" applyAlignment="1">
      <alignment horizontal="center" vertical="center"/>
    </xf>
    <xf numFmtId="0" fontId="32" fillId="12" borderId="102" xfId="0" applyFont="1" applyFill="1" applyBorder="1" applyAlignment="1">
      <alignment horizontal="center" vertical="center" wrapText="1"/>
    </xf>
    <xf numFmtId="0" fontId="32" fillId="12" borderId="149" xfId="0" applyFont="1" applyFill="1" applyBorder="1" applyAlignment="1">
      <alignment horizontal="center" vertical="center" wrapText="1"/>
    </xf>
    <xf numFmtId="0" fontId="32" fillId="12" borderId="222" xfId="0" applyFont="1" applyFill="1" applyBorder="1" applyAlignment="1">
      <alignment horizontal="center" vertical="center"/>
    </xf>
    <xf numFmtId="0" fontId="32" fillId="12" borderId="224" xfId="0" applyFont="1" applyFill="1" applyBorder="1" applyAlignment="1">
      <alignment horizontal="center" vertical="center"/>
    </xf>
    <xf numFmtId="182" fontId="30" fillId="0" borderId="48" xfId="0" applyNumberFormat="1" applyFont="1" applyBorder="1" applyAlignment="1">
      <alignment horizontal="left" vertical="center"/>
    </xf>
    <xf numFmtId="0" fontId="48" fillId="0" borderId="0" xfId="0" applyFont="1" applyAlignment="1">
      <alignment horizontal="left" vertical="center" wrapText="1"/>
    </xf>
    <xf numFmtId="0" fontId="29" fillId="0" borderId="0" xfId="0" applyFont="1" applyAlignment="1">
      <alignment horizontal="center" vertical="center" wrapText="1"/>
    </xf>
    <xf numFmtId="0" fontId="41" fillId="0" borderId="0" xfId="0" applyFont="1" applyAlignment="1">
      <alignment horizontal="center" vertical="center"/>
    </xf>
    <xf numFmtId="0" fontId="29" fillId="0" borderId="0" xfId="0" applyFont="1" applyAlignment="1">
      <alignment horizontal="center" vertical="center" shrinkToFit="1"/>
    </xf>
    <xf numFmtId="0" fontId="32" fillId="0" borderId="0" xfId="0" applyFont="1" applyAlignment="1">
      <alignment horizontal="left" vertical="center" wrapText="1"/>
    </xf>
    <xf numFmtId="0" fontId="32" fillId="0" borderId="0" xfId="0" applyFont="1" applyAlignment="1">
      <alignment horizontal="center" vertical="center" wrapText="1"/>
    </xf>
    <xf numFmtId="0" fontId="30" fillId="0" borderId="0" xfId="0" applyFont="1" applyAlignment="1">
      <alignment horizontal="left" vertical="distributed" wrapText="1" shrinkToFit="1"/>
    </xf>
    <xf numFmtId="0" fontId="32" fillId="0" borderId="92" xfId="0" applyFont="1" applyBorder="1" applyAlignment="1">
      <alignment horizontal="center" vertical="center" wrapText="1"/>
    </xf>
    <xf numFmtId="0" fontId="32" fillId="0" borderId="148" xfId="0" applyFont="1" applyBorder="1" applyAlignment="1">
      <alignment horizontal="center" vertical="center" wrapText="1"/>
    </xf>
    <xf numFmtId="0" fontId="46" fillId="12" borderId="235" xfId="0" applyFont="1" applyFill="1" applyBorder="1" applyAlignment="1">
      <alignment horizontal="center" vertical="center" wrapText="1"/>
    </xf>
    <xf numFmtId="0" fontId="46" fillId="12" borderId="236" xfId="0" applyFont="1" applyFill="1" applyBorder="1" applyAlignment="1">
      <alignment horizontal="center" vertical="center" wrapText="1"/>
    </xf>
    <xf numFmtId="0" fontId="35" fillId="12" borderId="51" xfId="0" applyFont="1" applyFill="1" applyBorder="1" applyAlignment="1">
      <alignment horizontal="center" vertical="center"/>
    </xf>
    <xf numFmtId="0" fontId="35" fillId="12" borderId="52" xfId="0" applyFont="1" applyFill="1" applyBorder="1" applyAlignment="1">
      <alignment horizontal="center" vertical="center"/>
    </xf>
    <xf numFmtId="0" fontId="35" fillId="3" borderId="51" xfId="0" applyFont="1" applyFill="1" applyBorder="1" applyAlignment="1">
      <alignment horizontal="center" vertical="center"/>
    </xf>
    <xf numFmtId="0" fontId="35" fillId="3" borderId="52" xfId="0" applyFont="1" applyFill="1" applyBorder="1" applyAlignment="1">
      <alignment horizontal="center" vertical="center"/>
    </xf>
    <xf numFmtId="0" fontId="46" fillId="0" borderId="76" xfId="0" applyFont="1" applyBorder="1" applyAlignment="1">
      <alignment horizontal="left" vertical="top" wrapText="1" shrinkToFit="1"/>
    </xf>
    <xf numFmtId="0" fontId="46" fillId="0" borderId="110" xfId="0" applyFont="1" applyBorder="1" applyAlignment="1">
      <alignment horizontal="left" vertical="top" wrapText="1" shrinkToFit="1"/>
    </xf>
    <xf numFmtId="0" fontId="46" fillId="0" borderId="112" xfId="0" applyFont="1" applyBorder="1" applyAlignment="1">
      <alignment horizontal="left" vertical="top" wrapText="1" shrinkToFit="1"/>
    </xf>
    <xf numFmtId="0" fontId="91" fillId="12" borderId="51" xfId="0" applyFont="1" applyFill="1" applyBorder="1" applyAlignment="1">
      <alignment horizontal="center" vertical="center" wrapText="1"/>
    </xf>
    <xf numFmtId="0" fontId="91" fillId="12" borderId="52" xfId="0" applyFont="1" applyFill="1" applyBorder="1" applyAlignment="1">
      <alignment horizontal="center" vertical="center" wrapText="1"/>
    </xf>
    <xf numFmtId="0" fontId="35" fillId="3" borderId="0" xfId="0" applyFont="1" applyFill="1" applyAlignment="1">
      <alignment horizontal="center" vertical="center"/>
    </xf>
    <xf numFmtId="0" fontId="35" fillId="12" borderId="0" xfId="0" applyFont="1" applyFill="1" applyAlignment="1">
      <alignment horizontal="center" vertical="center"/>
    </xf>
    <xf numFmtId="0" fontId="30" fillId="0" borderId="0" xfId="0" applyFont="1" applyAlignment="1">
      <alignment horizontal="center" vertical="center"/>
    </xf>
    <xf numFmtId="0" fontId="36" fillId="0" borderId="85" xfId="0" applyFont="1" applyBorder="1" applyAlignment="1">
      <alignment horizontal="left" vertical="top" wrapText="1"/>
    </xf>
    <xf numFmtId="0" fontId="36" fillId="0" borderId="152" xfId="0" applyFont="1" applyBorder="1" applyAlignment="1">
      <alignment horizontal="left" vertical="top" wrapText="1"/>
    </xf>
    <xf numFmtId="176" fontId="35" fillId="0" borderId="116" xfId="0" applyNumberFormat="1" applyFont="1" applyBorder="1" applyAlignment="1">
      <alignment horizontal="center" vertical="center" wrapText="1"/>
    </xf>
    <xf numFmtId="176" fontId="35" fillId="0" borderId="98" xfId="0" applyNumberFormat="1" applyFont="1" applyBorder="1" applyAlignment="1">
      <alignment horizontal="center" vertical="center" wrapText="1"/>
    </xf>
    <xf numFmtId="183" fontId="32" fillId="10" borderId="248" xfId="0" applyNumberFormat="1" applyFont="1" applyFill="1" applyBorder="1" applyAlignment="1">
      <alignment horizontal="center" vertical="center" shrinkToFit="1"/>
    </xf>
    <xf numFmtId="183" fontId="32" fillId="10" borderId="249" xfId="0" applyNumberFormat="1" applyFont="1" applyFill="1" applyBorder="1" applyAlignment="1">
      <alignment horizontal="center" vertical="center" shrinkToFit="1"/>
    </xf>
    <xf numFmtId="185" fontId="32" fillId="10" borderId="245" xfId="0" applyNumberFormat="1" applyFont="1" applyFill="1" applyBorder="1" applyAlignment="1">
      <alignment horizontal="center" vertical="center" shrinkToFit="1"/>
    </xf>
    <xf numFmtId="185" fontId="32" fillId="10" borderId="246" xfId="0" applyNumberFormat="1" applyFont="1" applyFill="1" applyBorder="1" applyAlignment="1">
      <alignment horizontal="center" vertical="center" shrinkToFit="1"/>
    </xf>
    <xf numFmtId="0" fontId="34" fillId="0" borderId="217" xfId="0" applyFont="1" applyBorder="1" applyAlignment="1">
      <alignment horizontal="center" vertical="center"/>
    </xf>
    <xf numFmtId="0" fontId="34" fillId="0" borderId="218" xfId="0" applyFont="1" applyBorder="1" applyAlignment="1">
      <alignment horizontal="center" vertical="center"/>
    </xf>
    <xf numFmtId="0" fontId="48" fillId="4" borderId="175" xfId="0" applyFont="1" applyFill="1" applyBorder="1" applyAlignment="1">
      <alignment horizontal="center" vertical="center"/>
    </xf>
    <xf numFmtId="0" fontId="48" fillId="4" borderId="176" xfId="0" applyFont="1" applyFill="1" applyBorder="1" applyAlignment="1">
      <alignment horizontal="center" vertical="center"/>
    </xf>
    <xf numFmtId="0" fontId="48" fillId="4" borderId="177" xfId="0" applyFont="1" applyFill="1" applyBorder="1" applyAlignment="1">
      <alignment horizontal="center" vertical="center"/>
    </xf>
    <xf numFmtId="0" fontId="30" fillId="11" borderId="37" xfId="0" applyFont="1" applyFill="1" applyBorder="1" applyAlignment="1">
      <alignment horizontal="center" vertical="center"/>
    </xf>
    <xf numFmtId="0" fontId="30" fillId="11" borderId="173" xfId="0" applyFont="1" applyFill="1" applyBorder="1" applyAlignment="1">
      <alignment horizontal="center" vertical="center"/>
    </xf>
    <xf numFmtId="0" fontId="30" fillId="11" borderId="174" xfId="0" applyFont="1" applyFill="1" applyBorder="1" applyAlignment="1">
      <alignment horizontal="center" vertical="center"/>
    </xf>
    <xf numFmtId="0" fontId="35" fillId="10" borderId="181" xfId="0" applyFont="1" applyFill="1" applyBorder="1" applyAlignment="1">
      <alignment horizontal="center" vertical="center"/>
    </xf>
    <xf numFmtId="0" fontId="35" fillId="10" borderId="182" xfId="0" applyFont="1" applyFill="1" applyBorder="1" applyAlignment="1">
      <alignment horizontal="center" vertical="center"/>
    </xf>
    <xf numFmtId="0" fontId="53" fillId="0" borderId="0" xfId="0" applyFont="1" applyAlignment="1">
      <alignment horizontal="left" vertical="center" wrapText="1" shrinkToFit="1"/>
    </xf>
    <xf numFmtId="0" fontId="37" fillId="10" borderId="34" xfId="0" applyFont="1" applyFill="1" applyBorder="1" applyAlignment="1">
      <alignment horizontal="center" vertical="center" wrapText="1"/>
    </xf>
    <xf numFmtId="0" fontId="37" fillId="10" borderId="35" xfId="0" applyFont="1" applyFill="1" applyBorder="1" applyAlignment="1">
      <alignment horizontal="center" vertical="center" wrapText="1"/>
    </xf>
    <xf numFmtId="0" fontId="37" fillId="10" borderId="36" xfId="0" applyFont="1" applyFill="1" applyBorder="1" applyAlignment="1">
      <alignment horizontal="center" vertical="center" wrapText="1"/>
    </xf>
    <xf numFmtId="0" fontId="37" fillId="0" borderId="95" xfId="0" applyFont="1" applyBorder="1" applyAlignment="1">
      <alignment horizontal="left" vertical="center" shrinkToFit="1"/>
    </xf>
    <xf numFmtId="0" fontId="37" fillId="0" borderId="96" xfId="0" applyFont="1" applyBorder="1" applyAlignment="1">
      <alignment horizontal="left" vertical="center" shrinkToFit="1"/>
    </xf>
    <xf numFmtId="0" fontId="36" fillId="0" borderId="106" xfId="0" applyFont="1" applyBorder="1" applyAlignment="1">
      <alignment horizontal="left" vertical="center" wrapText="1"/>
    </xf>
    <xf numFmtId="0" fontId="36" fillId="0" borderId="77" xfId="0" applyFont="1" applyBorder="1" applyAlignment="1">
      <alignment horizontal="left" vertical="center" wrapText="1"/>
    </xf>
    <xf numFmtId="0" fontId="46" fillId="0" borderId="57" xfId="0" applyFont="1" applyBorder="1" applyAlignment="1">
      <alignment horizontal="left" vertical="top" wrapText="1"/>
    </xf>
    <xf numFmtId="0" fontId="46" fillId="0" borderId="94" xfId="0" applyFont="1" applyBorder="1" applyAlignment="1">
      <alignment horizontal="left" vertical="top" wrapText="1"/>
    </xf>
    <xf numFmtId="0" fontId="46" fillId="0" borderId="153" xfId="0" applyFont="1" applyBorder="1" applyAlignment="1">
      <alignment horizontal="left" vertical="center" wrapText="1"/>
    </xf>
    <xf numFmtId="0" fontId="46" fillId="0" borderId="96" xfId="0" applyFont="1" applyBorder="1" applyAlignment="1">
      <alignment horizontal="left" vertical="center" wrapText="1"/>
    </xf>
    <xf numFmtId="0" fontId="36" fillId="0" borderId="160" xfId="0" applyFont="1" applyBorder="1" applyAlignment="1">
      <alignment horizontal="center" vertical="center" wrapText="1"/>
    </xf>
    <xf numFmtId="0" fontId="36" fillId="0" borderId="116" xfId="0" applyFont="1" applyBorder="1" applyAlignment="1">
      <alignment horizontal="center" vertical="center" wrapText="1"/>
    </xf>
    <xf numFmtId="0" fontId="51" fillId="0" borderId="106" xfId="0" applyFont="1" applyBorder="1" applyAlignment="1">
      <alignment horizontal="left" vertical="center" wrapText="1"/>
    </xf>
    <xf numFmtId="0" fontId="51" fillId="0" borderId="77" xfId="0" applyFont="1" applyBorder="1" applyAlignment="1">
      <alignment horizontal="left" vertical="center" wrapText="1"/>
    </xf>
    <xf numFmtId="0" fontId="33" fillId="15" borderId="0" xfId="0" applyFont="1" applyFill="1" applyAlignment="1">
      <alignment horizontal="center" vertical="center" wrapText="1"/>
    </xf>
    <xf numFmtId="0" fontId="46" fillId="0" borderId="57" xfId="0" applyFont="1" applyBorder="1" applyAlignment="1">
      <alignment horizontal="left" vertical="top" wrapText="1" shrinkToFit="1"/>
    </xf>
    <xf numFmtId="0" fontId="46" fillId="0" borderId="94" xfId="0" applyFont="1" applyBorder="1" applyAlignment="1">
      <alignment horizontal="left" vertical="top" wrapText="1" shrinkToFit="1"/>
    </xf>
    <xf numFmtId="0" fontId="30" fillId="12" borderId="221" xfId="0" applyFont="1" applyFill="1" applyBorder="1" applyAlignment="1">
      <alignment horizontal="center" vertical="center" wrapText="1"/>
    </xf>
    <xf numFmtId="0" fontId="30" fillId="12" borderId="223" xfId="0" applyFont="1" applyFill="1" applyBorder="1" applyAlignment="1">
      <alignment horizontal="center" vertical="center" wrapText="1"/>
    </xf>
    <xf numFmtId="0" fontId="49" fillId="0" borderId="38" xfId="0" applyFont="1" applyBorder="1" applyAlignment="1">
      <alignment horizontal="center" vertical="center" wrapText="1"/>
    </xf>
    <xf numFmtId="0" fontId="49" fillId="0" borderId="38" xfId="0" applyFont="1" applyBorder="1" applyAlignment="1">
      <alignment horizontal="center" vertical="center"/>
    </xf>
    <xf numFmtId="0" fontId="35" fillId="10" borderId="247" xfId="0" applyFont="1" applyFill="1" applyBorder="1" applyAlignment="1">
      <alignment horizontal="center" vertical="center"/>
    </xf>
    <xf numFmtId="0" fontId="47" fillId="9" borderId="64" xfId="0" applyFont="1" applyFill="1" applyBorder="1" applyAlignment="1">
      <alignment horizontal="center" vertical="center"/>
    </xf>
    <xf numFmtId="0" fontId="40" fillId="0" borderId="0" xfId="0" applyFont="1" applyAlignment="1">
      <alignment horizontal="left" vertical="center" wrapText="1"/>
    </xf>
    <xf numFmtId="0" fontId="32" fillId="12" borderId="154" xfId="0" applyFont="1" applyFill="1" applyBorder="1" applyAlignment="1">
      <alignment horizontal="center" vertical="center" wrapText="1"/>
    </xf>
    <xf numFmtId="0" fontId="32" fillId="12" borderId="170" xfId="0" applyFont="1" applyFill="1" applyBorder="1" applyAlignment="1">
      <alignment horizontal="center" vertical="center" wrapText="1"/>
    </xf>
    <xf numFmtId="182" fontId="30" fillId="0" borderId="0" xfId="0" applyNumberFormat="1" applyFont="1" applyAlignment="1">
      <alignment horizontal="right" vertical="center"/>
    </xf>
    <xf numFmtId="0" fontId="38" fillId="0" borderId="48" xfId="0" applyFont="1" applyBorder="1" applyAlignment="1">
      <alignment horizontal="left" vertical="center" wrapText="1"/>
    </xf>
    <xf numFmtId="182" fontId="30" fillId="0" borderId="0" xfId="0" applyNumberFormat="1" applyFont="1" applyAlignment="1">
      <alignment horizontal="left" vertical="center"/>
    </xf>
    <xf numFmtId="0" fontId="32" fillId="0" borderId="109" xfId="0" applyFont="1" applyBorder="1" applyAlignment="1">
      <alignment horizontal="center" vertical="center" wrapText="1"/>
    </xf>
    <xf numFmtId="0" fontId="36" fillId="0" borderId="106" xfId="0" applyFont="1" applyBorder="1" applyAlignment="1">
      <alignment horizontal="center" vertical="center" wrapText="1"/>
    </xf>
    <xf numFmtId="0" fontId="36" fillId="0" borderId="77"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38" xfId="0" applyFont="1" applyBorder="1" applyAlignment="1">
      <alignment horizontal="center" vertical="center"/>
    </xf>
    <xf numFmtId="0" fontId="37" fillId="0" borderId="48" xfId="0" applyFont="1" applyBorder="1" applyAlignment="1">
      <alignment horizontal="left" shrinkToFit="1"/>
    </xf>
    <xf numFmtId="0" fontId="30" fillId="0" borderId="92" xfId="0" applyFont="1" applyBorder="1" applyAlignment="1">
      <alignment horizontal="center" vertical="center" wrapText="1"/>
    </xf>
    <xf numFmtId="0" fontId="30" fillId="0" borderId="148" xfId="0" applyFont="1" applyBorder="1" applyAlignment="1">
      <alignment horizontal="center" vertical="center" wrapText="1"/>
    </xf>
    <xf numFmtId="0" fontId="36" fillId="0" borderId="161" xfId="0" applyFont="1" applyBorder="1" applyAlignment="1">
      <alignment horizontal="center" vertical="center"/>
    </xf>
    <xf numFmtId="0" fontId="36" fillId="0" borderId="156" xfId="0" applyFont="1" applyBorder="1" applyAlignment="1">
      <alignment horizontal="center" vertical="center"/>
    </xf>
    <xf numFmtId="0" fontId="36" fillId="0" borderId="93" xfId="0" applyFont="1" applyBorder="1" applyAlignment="1">
      <alignment horizontal="center" vertical="center"/>
    </xf>
    <xf numFmtId="0" fontId="36" fillId="0" borderId="152" xfId="0" applyFont="1" applyBorder="1" applyAlignment="1">
      <alignment horizontal="center" vertical="center"/>
    </xf>
    <xf numFmtId="0" fontId="36" fillId="0" borderId="93" xfId="0" applyFont="1" applyBorder="1" applyAlignment="1">
      <alignment horizontal="center" vertical="center" wrapText="1"/>
    </xf>
    <xf numFmtId="0" fontId="36" fillId="0" borderId="152" xfId="0" applyFont="1" applyBorder="1" applyAlignment="1">
      <alignment horizontal="center" vertical="center" wrapText="1"/>
    </xf>
    <xf numFmtId="0" fontId="37" fillId="0" borderId="44" xfId="0" applyFont="1" applyBorder="1" applyAlignment="1">
      <alignment horizontal="center" vertical="center"/>
    </xf>
    <xf numFmtId="0" fontId="37" fillId="0" borderId="152" xfId="0" applyFont="1" applyBorder="1" applyAlignment="1">
      <alignment horizontal="center" vertical="center"/>
    </xf>
  </cellXfs>
  <cellStyles count="2">
    <cellStyle name="標準" xfId="0" builtinId="0"/>
    <cellStyle name="標準 2" xfId="1" xr:uid="{00000000-0005-0000-0000-000001000000}"/>
  </cellStyles>
  <dxfs count="142">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theme="0"/>
      </font>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theme="0"/>
      </font>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patternType="solid">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ont>
        <b/>
        <i val="0"/>
        <color rgb="FFFF0000"/>
      </font>
      <fill>
        <patternFill>
          <bgColor theme="4" tint="0.39994506668294322"/>
        </patternFill>
      </fill>
    </dxf>
    <dxf>
      <font>
        <b/>
        <i val="0"/>
      </font>
      <fill>
        <patternFill patternType="mediumGray">
          <fgColor rgb="FFFF6600"/>
          <bgColor rgb="FFFFFF99"/>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s>
  <tableStyles count="0" defaultTableStyle="TableStyleMedium2" defaultPivotStyle="PivotStyleLight16"/>
  <colors>
    <mruColors>
      <color rgb="FFFFFF99"/>
      <color rgb="FFFF6600"/>
      <color rgb="FF99FF66"/>
      <color rgb="FFCC66FF"/>
      <color rgb="FFFF99FF"/>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E$29"/>
</file>

<file path=xl/ctrlProps/ctrlProp2.xml><?xml version="1.0" encoding="utf-8"?>
<formControlPr xmlns="http://schemas.microsoft.com/office/spreadsheetml/2009/9/main" objectType="CheckBox" fmlaLink="$C$26" lockText="1"/>
</file>

<file path=xl/ctrlProps/ctrlProp3.xml><?xml version="1.0" encoding="utf-8"?>
<formControlPr xmlns="http://schemas.microsoft.com/office/spreadsheetml/2009/9/main" objectType="CheckBox" fmlaLink="$C$26" lockText="1"/>
</file>

<file path=xl/drawings/_rels/drawing10.xml.rels><?xml version="1.0" encoding="UTF-8" standalone="yes"?>
<Relationships xmlns="http://schemas.openxmlformats.org/package/2006/relationships"><Relationship Id="rId2" Type="http://schemas.openxmlformats.org/officeDocument/2006/relationships/hyperlink" Target="#&#8544;!C9"/><Relationship Id="rId1" Type="http://schemas.openxmlformats.org/officeDocument/2006/relationships/hyperlink" Target="#&#8548;&#65297;!B6"/></Relationships>
</file>

<file path=xl/drawings/_rels/drawing11.xml.rels><?xml version="1.0" encoding="UTF-8" standalone="yes"?>
<Relationships xmlns="http://schemas.openxmlformats.org/package/2006/relationships"><Relationship Id="rId2" Type="http://schemas.openxmlformats.org/officeDocument/2006/relationships/hyperlink" Target="#&#8544;!C9"/><Relationship Id="rId1" Type="http://schemas.openxmlformats.org/officeDocument/2006/relationships/hyperlink" Target="#&#8548;&#65298;!Print_Area"/></Relationships>
</file>

<file path=xl/drawings/_rels/drawing2.xml.rels><?xml version="1.0" encoding="UTF-8" standalone="yes"?>
<Relationships xmlns="http://schemas.openxmlformats.org/package/2006/relationships"><Relationship Id="rId1" Type="http://schemas.openxmlformats.org/officeDocument/2006/relationships/hyperlink" Target="#&#8545;!E11"/></Relationships>
</file>

<file path=xl/drawings/_rels/drawing3.xml.rels><?xml version="1.0" encoding="UTF-8" standalone="yes"?>
<Relationships xmlns="http://schemas.openxmlformats.org/package/2006/relationships"><Relationship Id="rId3" Type="http://schemas.openxmlformats.org/officeDocument/2006/relationships/hyperlink" Target="#&#8546;&#65297;!E13"/><Relationship Id="rId2" Type="http://schemas.openxmlformats.org/officeDocument/2006/relationships/hyperlink" Target="#&#8544;!A1"/><Relationship Id="rId1" Type="http://schemas.openxmlformats.org/officeDocument/2006/relationships/hyperlink" Target="#&#8545;!C9"/><Relationship Id="rId4" Type="http://schemas.openxmlformats.org/officeDocument/2006/relationships/hyperlink" Target="#&#8546;&#65298;!E13"/></Relationships>
</file>

<file path=xl/drawings/_rels/drawing4.xml.rels><?xml version="1.0" encoding="UTF-8" standalone="yes"?>
<Relationships xmlns="http://schemas.openxmlformats.org/package/2006/relationships"><Relationship Id="rId2" Type="http://schemas.openxmlformats.org/officeDocument/2006/relationships/hyperlink" Target="#&#8545;!E11"/><Relationship Id="rId1" Type="http://schemas.openxmlformats.org/officeDocument/2006/relationships/hyperlink" Target="#&#8547;&#65297;!B14"/></Relationships>
</file>

<file path=xl/drawings/_rels/drawing5.xml.rels><?xml version="1.0" encoding="UTF-8" standalone="yes"?>
<Relationships xmlns="http://schemas.openxmlformats.org/package/2006/relationships"><Relationship Id="rId2" Type="http://schemas.openxmlformats.org/officeDocument/2006/relationships/hyperlink" Target="#&#8545;!E11"/><Relationship Id="rId1" Type="http://schemas.openxmlformats.org/officeDocument/2006/relationships/hyperlink" Target="#&#8547;&#65298;!B14"/></Relationships>
</file>

<file path=xl/drawings/_rels/drawing6.xml.rels><?xml version="1.0" encoding="UTF-8" standalone="yes"?>
<Relationships xmlns="http://schemas.openxmlformats.org/package/2006/relationships"><Relationship Id="rId2" Type="http://schemas.openxmlformats.org/officeDocument/2006/relationships/hyperlink" Target="#&#8546;&#65297;!E13"/><Relationship Id="rId1" Type="http://schemas.openxmlformats.org/officeDocument/2006/relationships/hyperlink" Target="#&#8548;&#65297;!B6"/></Relationships>
</file>

<file path=xl/drawings/_rels/drawing7.xml.rels><?xml version="1.0" encoding="UTF-8" standalone="yes"?>
<Relationships xmlns="http://schemas.openxmlformats.org/package/2006/relationships"><Relationship Id="rId2" Type="http://schemas.openxmlformats.org/officeDocument/2006/relationships/hyperlink" Target="#&#8546;&#65297;!E13"/><Relationship Id="rId1" Type="http://schemas.openxmlformats.org/officeDocument/2006/relationships/hyperlink" Target="#&#8548;&#65298;!B6"/></Relationships>
</file>

<file path=xl/drawings/_rels/drawing8.xml.rels><?xml version="1.0" encoding="UTF-8" standalone="yes"?>
<Relationships xmlns="http://schemas.openxmlformats.org/package/2006/relationships"><Relationship Id="rId2" Type="http://schemas.openxmlformats.org/officeDocument/2006/relationships/hyperlink" Target="#&#8549;&#65297;!C3"/><Relationship Id="rId1" Type="http://schemas.openxmlformats.org/officeDocument/2006/relationships/hyperlink" Target="#&#8547;&#65297;!B12"/></Relationships>
</file>

<file path=xl/drawings/_rels/drawing9.xml.rels><?xml version="1.0" encoding="UTF-8" standalone="yes"?>
<Relationships xmlns="http://schemas.openxmlformats.org/package/2006/relationships"><Relationship Id="rId2" Type="http://schemas.openxmlformats.org/officeDocument/2006/relationships/hyperlink" Target="#&#8547;&#65298;!B12"/><Relationship Id="rId1" Type="http://schemas.openxmlformats.org/officeDocument/2006/relationships/hyperlink" Target="#&#8549;&#65298;!C3"/></Relationships>
</file>

<file path=xl/drawings/drawing1.xml><?xml version="1.0" encoding="utf-8"?>
<xdr:wsDr xmlns:xdr="http://schemas.openxmlformats.org/drawingml/2006/spreadsheetDrawing" xmlns:a="http://schemas.openxmlformats.org/drawingml/2006/main">
  <xdr:twoCellAnchor>
    <xdr:from>
      <xdr:col>3</xdr:col>
      <xdr:colOff>638175</xdr:colOff>
      <xdr:row>6</xdr:row>
      <xdr:rowOff>133350</xdr:rowOff>
    </xdr:from>
    <xdr:to>
      <xdr:col>6</xdr:col>
      <xdr:colOff>142875</xdr:colOff>
      <xdr:row>36</xdr:row>
      <xdr:rowOff>47625</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2533650" y="1504950"/>
          <a:ext cx="4733925" cy="380047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123824</xdr:colOff>
      <xdr:row>16</xdr:row>
      <xdr:rowOff>104775</xdr:rowOff>
    </xdr:from>
    <xdr:to>
      <xdr:col>7</xdr:col>
      <xdr:colOff>800099</xdr:colOff>
      <xdr:row>22</xdr:row>
      <xdr:rowOff>133350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flipH="1">
          <a:off x="7419974" y="3086100"/>
          <a:ext cx="923925" cy="1019175"/>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3</xdr:col>
      <xdr:colOff>638175</xdr:colOff>
      <xdr:row>6</xdr:row>
      <xdr:rowOff>133350</xdr:rowOff>
    </xdr:from>
    <xdr:to>
      <xdr:col>6</xdr:col>
      <xdr:colOff>142875</xdr:colOff>
      <xdr:row>34</xdr:row>
      <xdr:rowOff>47625</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2533650" y="1504950"/>
          <a:ext cx="4905375" cy="380047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123824</xdr:colOff>
      <xdr:row>16</xdr:row>
      <xdr:rowOff>104775</xdr:rowOff>
    </xdr:from>
    <xdr:to>
      <xdr:col>7</xdr:col>
      <xdr:colOff>800099</xdr:colOff>
      <xdr:row>22</xdr:row>
      <xdr:rowOff>133350</xdr:rowOff>
    </xdr:to>
    <xdr:sp macro="" textlink="">
      <xdr:nvSpPr>
        <xdr:cNvPr id="5" name="四角形吹き出し 1">
          <a:extLst>
            <a:ext uri="{FF2B5EF4-FFF2-40B4-BE49-F238E27FC236}">
              <a16:creationId xmlns:a16="http://schemas.microsoft.com/office/drawing/2014/main" id="{00000000-0008-0000-0200-000005000000}"/>
            </a:ext>
          </a:extLst>
        </xdr:cNvPr>
        <xdr:cNvSpPr/>
      </xdr:nvSpPr>
      <xdr:spPr>
        <a:xfrm flipH="1">
          <a:off x="7419974" y="3038475"/>
          <a:ext cx="923925" cy="1000125"/>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3</xdr:col>
      <xdr:colOff>638175</xdr:colOff>
      <xdr:row>6</xdr:row>
      <xdr:rowOff>133350</xdr:rowOff>
    </xdr:from>
    <xdr:to>
      <xdr:col>6</xdr:col>
      <xdr:colOff>142875</xdr:colOff>
      <xdr:row>36</xdr:row>
      <xdr:rowOff>47625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2533650" y="1504950"/>
          <a:ext cx="4905375" cy="427672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123824</xdr:colOff>
      <xdr:row>16</xdr:row>
      <xdr:rowOff>104775</xdr:rowOff>
    </xdr:from>
    <xdr:to>
      <xdr:col>7</xdr:col>
      <xdr:colOff>800099</xdr:colOff>
      <xdr:row>22</xdr:row>
      <xdr:rowOff>133350</xdr:rowOff>
    </xdr:to>
    <xdr:sp macro="" textlink="">
      <xdr:nvSpPr>
        <xdr:cNvPr id="7" name="四角形吹き出し 1">
          <a:extLst>
            <a:ext uri="{FF2B5EF4-FFF2-40B4-BE49-F238E27FC236}">
              <a16:creationId xmlns:a16="http://schemas.microsoft.com/office/drawing/2014/main" id="{00000000-0008-0000-0200-000007000000}"/>
            </a:ext>
          </a:extLst>
        </xdr:cNvPr>
        <xdr:cNvSpPr/>
      </xdr:nvSpPr>
      <xdr:spPr>
        <a:xfrm flipH="1">
          <a:off x="7419974" y="3038475"/>
          <a:ext cx="923925" cy="1000125"/>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3</xdr:col>
      <xdr:colOff>1647824</xdr:colOff>
      <xdr:row>16</xdr:row>
      <xdr:rowOff>28575</xdr:rowOff>
    </xdr:from>
    <xdr:to>
      <xdr:col>3</xdr:col>
      <xdr:colOff>2762249</xdr:colOff>
      <xdr:row>22</xdr:row>
      <xdr:rowOff>57150</xdr:rowOff>
    </xdr:to>
    <xdr:sp macro="" textlink="">
      <xdr:nvSpPr>
        <xdr:cNvPr id="9" name="四角形吹き出し 1">
          <a:extLst>
            <a:ext uri="{FF2B5EF4-FFF2-40B4-BE49-F238E27FC236}">
              <a16:creationId xmlns:a16="http://schemas.microsoft.com/office/drawing/2014/main" id="{00000000-0008-0000-0200-000009000000}"/>
            </a:ext>
          </a:extLst>
        </xdr:cNvPr>
        <xdr:cNvSpPr/>
      </xdr:nvSpPr>
      <xdr:spPr>
        <a:xfrm flipH="1">
          <a:off x="3543299" y="3181350"/>
          <a:ext cx="1114425" cy="1000125"/>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3</xdr:col>
      <xdr:colOff>619125</xdr:colOff>
      <xdr:row>6</xdr:row>
      <xdr:rowOff>171450</xdr:rowOff>
    </xdr:from>
    <xdr:to>
      <xdr:col>6</xdr:col>
      <xdr:colOff>123825</xdr:colOff>
      <xdr:row>34</xdr:row>
      <xdr:rowOff>85725</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2514600" y="1762125"/>
          <a:ext cx="4905375" cy="452437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123824</xdr:colOff>
      <xdr:row>16</xdr:row>
      <xdr:rowOff>104775</xdr:rowOff>
    </xdr:from>
    <xdr:to>
      <xdr:col>7</xdr:col>
      <xdr:colOff>800099</xdr:colOff>
      <xdr:row>22</xdr:row>
      <xdr:rowOff>133350</xdr:rowOff>
    </xdr:to>
    <xdr:sp macro="" textlink="">
      <xdr:nvSpPr>
        <xdr:cNvPr id="11" name="四角形吹き出し 1">
          <a:extLst>
            <a:ext uri="{FF2B5EF4-FFF2-40B4-BE49-F238E27FC236}">
              <a16:creationId xmlns:a16="http://schemas.microsoft.com/office/drawing/2014/main" id="{00000000-0008-0000-0200-00000B000000}"/>
            </a:ext>
          </a:extLst>
        </xdr:cNvPr>
        <xdr:cNvSpPr/>
      </xdr:nvSpPr>
      <xdr:spPr>
        <a:xfrm flipH="1">
          <a:off x="7419974" y="3257550"/>
          <a:ext cx="923925" cy="1000125"/>
        </a:xfrm>
        <a:prstGeom prst="wedgeRectCallout">
          <a:avLst>
            <a:gd name="adj1" fmla="val 103232"/>
            <a:gd name="adj2" fmla="val 16792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Ⅷ</a:t>
          </a:r>
          <a:r>
            <a:rPr kumimoji="1" lang="ja-JP" altLang="en-US" sz="1100"/>
            <a:t>や</a:t>
          </a:r>
          <a:r>
            <a:rPr kumimoji="1" lang="en-US" altLang="ja-JP" sz="1100"/>
            <a:t>Ⅸ</a:t>
          </a:r>
          <a:r>
            <a:rPr kumimoji="1" lang="ja-JP" altLang="en-US" sz="1100"/>
            <a:t>の表示に使う。</a:t>
          </a:r>
          <a:endParaRPr kumimoji="1" lang="en-US" altLang="ja-JP" sz="1100"/>
        </a:p>
        <a:p>
          <a:pPr algn="l"/>
          <a:r>
            <a:rPr kumimoji="1" lang="ja-JP" altLang="en-US" sz="1100"/>
            <a:t>リンク先のもととして設定すること</a:t>
          </a:r>
        </a:p>
      </xdr:txBody>
    </xdr:sp>
    <xdr:clientData/>
  </xdr:twoCellAnchor>
  <xdr:twoCellAnchor>
    <xdr:from>
      <xdr:col>3</xdr:col>
      <xdr:colOff>638175</xdr:colOff>
      <xdr:row>6</xdr:row>
      <xdr:rowOff>133350</xdr:rowOff>
    </xdr:from>
    <xdr:to>
      <xdr:col>6</xdr:col>
      <xdr:colOff>142875</xdr:colOff>
      <xdr:row>36</xdr:row>
      <xdr:rowOff>47625</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a:off x="2533650" y="1724025"/>
          <a:ext cx="4905375" cy="427672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638175</xdr:colOff>
      <xdr:row>6</xdr:row>
      <xdr:rowOff>133350</xdr:rowOff>
    </xdr:from>
    <xdr:to>
      <xdr:col>6</xdr:col>
      <xdr:colOff>142875</xdr:colOff>
      <xdr:row>36</xdr:row>
      <xdr:rowOff>47625</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a:off x="2533650" y="1724025"/>
          <a:ext cx="4905375" cy="4276725"/>
        </a:xfrm>
        <a:prstGeom prst="straightConnector1">
          <a:avLst/>
        </a:prstGeom>
        <a:ln w="3492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907256</xdr:colOff>
      <xdr:row>8</xdr:row>
      <xdr:rowOff>109537</xdr:rowOff>
    </xdr:from>
    <xdr:to>
      <xdr:col>13</xdr:col>
      <xdr:colOff>900113</xdr:colOff>
      <xdr:row>22</xdr:row>
      <xdr:rowOff>147637</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11127581" y="1966912"/>
          <a:ext cx="1993107" cy="2305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nks</a:t>
          </a:r>
          <a:r>
            <a:rPr kumimoji="1" lang="ja-JP" altLang="en-US" sz="1100"/>
            <a:t>　第</a:t>
          </a:r>
          <a:r>
            <a:rPr kumimoji="1" lang="en-US" altLang="ja-JP" sz="1100"/>
            <a:t>1</a:t>
          </a:r>
          <a:r>
            <a:rPr kumimoji="1" lang="ja-JP" altLang="en-US" sz="1100"/>
            <a:t>回の顧問総会で各大会の担当校が決まる</a:t>
          </a:r>
          <a:endParaRPr kumimoji="1" lang="en-US" altLang="ja-JP" sz="1100"/>
        </a:p>
        <a:p>
          <a:pPr algn="l"/>
          <a:r>
            <a:rPr kumimoji="1" lang="ja-JP" altLang="en-US" sz="1100"/>
            <a:t>ピンク下部分を</a:t>
          </a:r>
          <a:r>
            <a:rPr kumimoji="1" lang="en-US" altLang="ja-JP" sz="1100"/>
            <a:t>D</a:t>
          </a:r>
          <a:r>
            <a:rPr kumimoji="1" lang="ja-JP" altLang="en-US" sz="1100"/>
            <a:t>列にコピーする</a:t>
          </a:r>
          <a:endParaRPr kumimoji="1" lang="en-US" altLang="ja-JP" sz="1100"/>
        </a:p>
        <a:p>
          <a:pPr algn="l"/>
          <a:r>
            <a:rPr kumimoji="1" lang="ja-JP" altLang="en-US" sz="1100"/>
            <a:t>不参加顧問削除</a:t>
          </a:r>
          <a:endParaRPr kumimoji="1" lang="en-US" altLang="ja-JP" sz="1100"/>
        </a:p>
        <a:p>
          <a:pPr algn="l"/>
          <a:r>
            <a:rPr kumimoji="1" lang="ja-JP" altLang="en-US" sz="1100"/>
            <a:t>シート保護</a:t>
          </a:r>
          <a:r>
            <a:rPr kumimoji="1" lang="en-US" altLang="ja-JP" sz="1100"/>
            <a:t>dj</a:t>
          </a:r>
        </a:p>
        <a:p>
          <a:pPr algn="l"/>
          <a:r>
            <a:rPr kumimoji="1" lang="en-US" altLang="ja-JP" sz="1100"/>
            <a:t>V1</a:t>
          </a:r>
          <a:r>
            <a:rPr kumimoji="1" lang="ja-JP" altLang="en-US" sz="1100"/>
            <a:t>シートにドロップダウンリスト設定</a:t>
          </a:r>
          <a:endParaRPr kumimoji="1" lang="en-US" altLang="ja-JP" sz="1100"/>
        </a:p>
        <a:p>
          <a:pPr algn="l"/>
          <a:r>
            <a:rPr kumimoji="1" lang="ja-JP" altLang="en-US" sz="1100"/>
            <a:t>データの入力規則設定（朗読作品数）</a:t>
          </a:r>
          <a:endParaRPr kumimoji="1" lang="en-US" altLang="ja-JP" sz="1100"/>
        </a:p>
        <a:p>
          <a:pPr algn="l"/>
          <a:r>
            <a:rPr kumimoji="1" lang="ja-JP" altLang="en-US" sz="1100"/>
            <a:t>シート名を非表示（ファイルーオプションー詳細ー次のブックーシート見出し）</a:t>
          </a:r>
          <a:endParaRPr kumimoji="1" lang="en-US" altLang="ja-JP" sz="1100"/>
        </a:p>
        <a:p>
          <a:pPr algn="l"/>
          <a:r>
            <a:rPr kumimoji="1" lang="ja-JP" altLang="en-US" sz="1100"/>
            <a:t>各校用の様式完成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123824</xdr:colOff>
      <xdr:row>7</xdr:row>
      <xdr:rowOff>85725</xdr:rowOff>
    </xdr:from>
    <xdr:to>
      <xdr:col>11</xdr:col>
      <xdr:colOff>533400</xdr:colOff>
      <xdr:row>13</xdr:row>
      <xdr:rowOff>9525</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7331074" y="2300288"/>
          <a:ext cx="1901826" cy="1162050"/>
          <a:chOff x="10358412" y="1775841"/>
          <a:chExt cx="1981199" cy="1247775"/>
        </a:xfrm>
      </xdr:grpSpPr>
      <xdr:sp macro="" textlink="">
        <xdr:nvSpPr>
          <xdr:cNvPr id="7" name="右矢印 6">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rot="10800000" flipV="1">
            <a:off x="10358412" y="1775841"/>
            <a:ext cx="1981199" cy="1247775"/>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訂正事項がある場合は、</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8" name="U ターン矢印 7">
            <a:extLst>
              <a:ext uri="{FF2B5EF4-FFF2-40B4-BE49-F238E27FC236}">
                <a16:creationId xmlns:a16="http://schemas.microsoft.com/office/drawing/2014/main" id="{00000000-0008-0000-0B00-000008000000}"/>
              </a:ext>
            </a:extLst>
          </xdr:cNvPr>
          <xdr:cNvSpPr/>
        </xdr:nvSpPr>
        <xdr:spPr>
          <a:xfrm rot="5400000">
            <a:off x="11664200" y="2280659"/>
            <a:ext cx="335938" cy="470773"/>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twoCellAnchor>
    <xdr:from>
      <xdr:col>9</xdr:col>
      <xdr:colOff>380999</xdr:colOff>
      <xdr:row>0</xdr:row>
      <xdr:rowOff>76198</xdr:rowOff>
    </xdr:from>
    <xdr:to>
      <xdr:col>13</xdr:col>
      <xdr:colOff>638174</xdr:colOff>
      <xdr:row>6</xdr:row>
      <xdr:rowOff>246063</xdr:rowOff>
    </xdr:to>
    <xdr:sp macro="" textlink="">
      <xdr:nvSpPr>
        <xdr:cNvPr id="10" name="四角形吹き出し 9">
          <a:extLst>
            <a:ext uri="{FF2B5EF4-FFF2-40B4-BE49-F238E27FC236}">
              <a16:creationId xmlns:a16="http://schemas.microsoft.com/office/drawing/2014/main" id="{00000000-0008-0000-0B00-00000A000000}"/>
            </a:ext>
          </a:extLst>
        </xdr:cNvPr>
        <xdr:cNvSpPr/>
      </xdr:nvSpPr>
      <xdr:spPr>
        <a:xfrm>
          <a:off x="6870699" y="76198"/>
          <a:ext cx="2949575" cy="2062165"/>
        </a:xfrm>
        <a:prstGeom prst="wedgeRectCallout">
          <a:avLst>
            <a:gd name="adj1" fmla="val -73398"/>
            <a:gd name="adj2" fmla="val -34147"/>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lang="ja-JP" altLang="en-US" sz="1200" b="1">
              <a:effectLst/>
              <a:latin typeface="HGPｺﾞｼｯｸE" panose="020B0900000000000000" pitchFamily="50" charset="-128"/>
              <a:ea typeface="HGPｺﾞｼｯｸE" panose="020B0900000000000000" pitchFamily="50" charset="-128"/>
            </a:rPr>
            <a:t>最終画面です。入力内容を部員と確認し、印刷・送信してください</a:t>
          </a:r>
          <a:r>
            <a:rPr lang="ja-JP" altLang="en-US" sz="1200" b="1">
              <a:effectLst/>
            </a:rPr>
            <a:t>。</a:t>
          </a:r>
          <a:endParaRPr lang="en-US" altLang="ja-JP" sz="1200" b="1">
            <a:effectLst/>
          </a:endParaRPr>
        </a:p>
        <a:p>
          <a:pPr algn="l"/>
          <a:endParaRPr kumimoji="1" lang="en-US" altLang="ja-JP" sz="1100" b="0" cap="none" spc="0">
            <a:ln w="0"/>
            <a:solidFill>
              <a:srgbClr val="FF0000"/>
            </a:solidFill>
            <a:effectLst/>
            <a:latin typeface="HGPｺﾞｼｯｸE" panose="020B0900000000000000" pitchFamily="50" charset="-128"/>
            <a:ea typeface="HGPｺﾞｼｯｸE" panose="020B0900000000000000" pitchFamily="50" charset="-128"/>
          </a:endParaRP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①印刷は、このままのサイズで印刷してください。</a:t>
          </a:r>
          <a:b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br>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②印刷した申込用紙には公印を捺印し、</a:t>
          </a:r>
          <a:endParaRPr kumimoji="0" lang="en-US" altLang="ja-JP" sz="1100" b="1" i="0" u="none" strike="noStrike" cap="none" spc="0">
            <a:ln>
              <a:noFill/>
            </a:ln>
            <a:solidFill>
              <a:schemeClr val="dk1"/>
            </a:solidFill>
            <a:effectLst/>
            <a:latin typeface="+mn-lt"/>
            <a:ea typeface="+mn-ea"/>
            <a:cs typeface="+mn-cs"/>
          </a:endParaRP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　原稿や進行表と同封してください。</a:t>
          </a:r>
          <a:b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br>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③ファイル保存は、最終画面で行ってください。</a:t>
          </a:r>
          <a:b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br>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　（</a:t>
          </a:r>
          <a:r>
            <a:rPr kumimoji="1" lang="en-US" altLang="ja-JP" sz="1100" b="0" cap="none" spc="0">
              <a:ln w="0"/>
              <a:solidFill>
                <a:srgbClr val="FF0000"/>
              </a:solidFill>
              <a:effectLst/>
              <a:latin typeface="HGPｺﾞｼｯｸE" panose="020B0900000000000000" pitchFamily="50" charset="-128"/>
              <a:ea typeface="HGPｺﾞｼｯｸE" panose="020B0900000000000000" pitchFamily="50" charset="-128"/>
            </a:rPr>
            <a:t>※</a:t>
          </a:r>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前頁以前に戻っての保存は不可）</a:t>
          </a:r>
          <a:b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br>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④ファイルの送信は１回のみです。</a:t>
          </a:r>
          <a:endParaRPr kumimoji="1" lang="en-US" altLang="ja-JP" sz="1100" b="0" cap="none" spc="0">
            <a:ln w="0"/>
            <a:solidFill>
              <a:srgbClr val="FF0000"/>
            </a:solidFill>
            <a:effectLst/>
            <a:latin typeface="HGPｺﾞｼｯｸE" panose="020B0900000000000000" pitchFamily="50" charset="-128"/>
            <a:ea typeface="HGPｺﾞｼｯｸE" panose="020B0900000000000000" pitchFamily="50" charset="-128"/>
          </a:endParaRP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　部長とよく確認した後、送信してください。</a:t>
          </a:r>
        </a:p>
      </xdr:txBody>
    </xdr:sp>
    <xdr:clientData fPrintsWithSheet="0"/>
  </xdr:twoCellAnchor>
  <xdr:twoCellAnchor>
    <xdr:from>
      <xdr:col>5</xdr:col>
      <xdr:colOff>762000</xdr:colOff>
      <xdr:row>31</xdr:row>
      <xdr:rowOff>238125</xdr:rowOff>
    </xdr:from>
    <xdr:to>
      <xdr:col>6</xdr:col>
      <xdr:colOff>657225</xdr:colOff>
      <xdr:row>32</xdr:row>
      <xdr:rowOff>171450</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4238625" y="9572625"/>
          <a:ext cx="10858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2</xdr:col>
      <xdr:colOff>476251</xdr:colOff>
      <xdr:row>25</xdr:row>
      <xdr:rowOff>9523</xdr:rowOff>
    </xdr:from>
    <xdr:to>
      <xdr:col>8</xdr:col>
      <xdr:colOff>76200</xdr:colOff>
      <xdr:row>26</xdr:row>
      <xdr:rowOff>1904</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704851" y="5777863"/>
          <a:ext cx="5010149"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下記を読んで内容に了承後、□にチェックを入れて下さい。</a:t>
          </a:r>
          <a:endParaRPr kumimoji="1" lang="en-US" altLang="ja-JP" sz="12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　チェックを入れないと２ページ以降の内容は表示されません。</a:t>
          </a:r>
          <a:endParaRPr lang="ja-JP" altLang="ja-JP" sz="1100">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9</xdr:col>
      <xdr:colOff>352425</xdr:colOff>
      <xdr:row>14</xdr:row>
      <xdr:rowOff>66675</xdr:rowOff>
    </xdr:from>
    <xdr:to>
      <xdr:col>11</xdr:col>
      <xdr:colOff>628650</xdr:colOff>
      <xdr:row>17</xdr:row>
      <xdr:rowOff>0</xdr:rowOff>
    </xdr:to>
    <xdr:sp macro="" textlink="">
      <xdr:nvSpPr>
        <xdr:cNvPr id="22" name="額縁 21">
          <a:hlinkClick xmlns:r="http://schemas.openxmlformats.org/officeDocument/2006/relationships" r:id="rId2"/>
          <a:extLst>
            <a:ext uri="{FF2B5EF4-FFF2-40B4-BE49-F238E27FC236}">
              <a16:creationId xmlns:a16="http://schemas.microsoft.com/office/drawing/2014/main" id="{00000000-0008-0000-0B00-000016000000}"/>
            </a:ext>
          </a:extLst>
        </xdr:cNvPr>
        <xdr:cNvSpPr/>
      </xdr:nvSpPr>
      <xdr:spPr>
        <a:xfrm>
          <a:off x="7277100" y="3095625"/>
          <a:ext cx="1762125" cy="723900"/>
        </a:xfrm>
        <a:prstGeom prst="bevel">
          <a:avLst/>
        </a:prstGeom>
        <a:solidFill>
          <a:srgbClr val="ED7D31"/>
        </a:solidFill>
        <a:ln w="19050" cap="flat" cmpd="sng" algn="ctr">
          <a:solidFill>
            <a:sysClr val="window" lastClr="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rPr>
            <a:t>先頭頁に戻りたい</a:t>
          </a:r>
          <a:endParaRPr kumimoji="1" lang="en-US" altLang="ja-JP"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ここをクリック</a:t>
          </a:r>
        </a:p>
      </xdr:txBody>
    </xdr:sp>
    <xdr:clientData/>
  </xdr:twoCellAnchor>
  <xdr:twoCellAnchor>
    <xdr:from>
      <xdr:col>5</xdr:col>
      <xdr:colOff>695325</xdr:colOff>
      <xdr:row>32</xdr:row>
      <xdr:rowOff>19050</xdr:rowOff>
    </xdr:from>
    <xdr:to>
      <xdr:col>6</xdr:col>
      <xdr:colOff>590550</xdr:colOff>
      <xdr:row>32</xdr:row>
      <xdr:rowOff>257175</xdr:rowOff>
    </xdr:to>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4229100" y="9134475"/>
          <a:ext cx="10858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5</xdr:col>
      <xdr:colOff>695325</xdr:colOff>
      <xdr:row>32</xdr:row>
      <xdr:rowOff>19050</xdr:rowOff>
    </xdr:from>
    <xdr:to>
      <xdr:col>7</xdr:col>
      <xdr:colOff>38100</xdr:colOff>
      <xdr:row>32</xdr:row>
      <xdr:rowOff>257175</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4229100" y="9134475"/>
          <a:ext cx="15811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6</xdr:col>
      <xdr:colOff>95250</xdr:colOff>
      <xdr:row>95</xdr:row>
      <xdr:rowOff>161925</xdr:rowOff>
    </xdr:from>
    <xdr:to>
      <xdr:col>8</xdr:col>
      <xdr:colOff>522675</xdr:colOff>
      <xdr:row>95</xdr:row>
      <xdr:rowOff>619125</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4772025" y="23526750"/>
          <a:ext cx="198000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　放送専門部様式１　</a:t>
          </a:r>
        </a:p>
      </xdr:txBody>
    </xdr:sp>
    <xdr:clientData/>
  </xdr:twoCellAnchor>
  <xdr:twoCellAnchor>
    <xdr:from>
      <xdr:col>9</xdr:col>
      <xdr:colOff>579437</xdr:colOff>
      <xdr:row>110</xdr:row>
      <xdr:rowOff>141287</xdr:rowOff>
    </xdr:from>
    <xdr:to>
      <xdr:col>12</xdr:col>
      <xdr:colOff>588963</xdr:colOff>
      <xdr:row>114</xdr:row>
      <xdr:rowOff>166687</xdr:rowOff>
    </xdr:to>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7786687" y="27200225"/>
          <a:ext cx="2247901" cy="977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左の同意書の提出は、</a:t>
          </a:r>
          <a:endParaRPr kumimoji="1" lang="en-US" altLang="ja-JP" sz="1200">
            <a:latin typeface="UD デジタル 教科書体 NK-R" panose="02020400000000000000" pitchFamily="18" charset="-128"/>
            <a:ea typeface="UD デジタル 教科書体 NK-R" panose="02020400000000000000" pitchFamily="18" charset="-128"/>
          </a:endParaRPr>
        </a:p>
        <a:p>
          <a:pPr algn="l"/>
          <a:r>
            <a:rPr kumimoji="1" lang="ja-JP" altLang="en-US" sz="1200">
              <a:latin typeface="UD デジタル 教科書体 NK-R" panose="02020400000000000000" pitchFamily="18" charset="-128"/>
              <a:ea typeface="UD デジタル 教科書体 NK-R" panose="02020400000000000000" pitchFamily="18" charset="-128"/>
            </a:rPr>
            <a:t>１、２枚目と同封、または、</a:t>
          </a:r>
          <a:endParaRPr kumimoji="1" lang="en-US" altLang="ja-JP" sz="1200">
            <a:latin typeface="UD デジタル 教科書体 NK-R" panose="02020400000000000000" pitchFamily="18" charset="-128"/>
            <a:ea typeface="UD デジタル 教科書体 NK-R" panose="02020400000000000000" pitchFamily="18" charset="-128"/>
          </a:endParaRPr>
        </a:p>
        <a:p>
          <a:pPr algn="l"/>
          <a:r>
            <a:rPr kumimoji="1" lang="ja-JP" altLang="en-US" sz="1200">
              <a:latin typeface="UD デジタル 教科書体 NK-R" panose="02020400000000000000" pitchFamily="18" charset="-128"/>
              <a:ea typeface="UD デジタル 教科書体 NK-R" panose="02020400000000000000" pitchFamily="18" charset="-128"/>
            </a:rPr>
            <a:t>大会初日の受付時に提出</a:t>
          </a:r>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26</xdr:row>
          <xdr:rowOff>171450</xdr:rowOff>
        </xdr:from>
        <xdr:to>
          <xdr:col>8</xdr:col>
          <xdr:colOff>114300</xdr:colOff>
          <xdr:row>30</xdr:row>
          <xdr:rowOff>381000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B00-000011180000}"/>
                </a:ext>
              </a:extLst>
            </xdr:cNvPr>
            <xdr:cNvSpPr/>
          </xdr:nvSpPr>
          <xdr:spPr bwMode="auto">
            <a:xfrm>
              <a:off x="0" y="0"/>
              <a:ext cx="0" cy="0"/>
            </a:xfrm>
            <a:prstGeom prst="rect">
              <a:avLst/>
            </a:prstGeom>
            <a:noFill/>
            <a:ln w="9525">
              <a:solidFill>
                <a:srgbClr val="D8D8D8"/>
              </a:solidFill>
              <a:miter lim="800000"/>
              <a:headEnd/>
              <a:tailEnd/>
            </a:ln>
            <a:extLst>
              <a:ext uri="{909E8E84-426E-40DD-AFC4-6F175D3DCCD1}">
                <a14:hiddenFill>
                  <a:solidFill>
                    <a:srgbClr val="FF0000" mc:Ignorable="a14" a14:legacySpreadsheetColorIndex="10">
                      <a:alpha val="14999"/>
                    </a:srgbClr>
                  </a:solidFill>
                </a14:hiddenFill>
              </a:ext>
            </a:extLst>
          </xdr:spPr>
        </xdr:sp>
        <xdr:clientData fLocksWithSheet="0"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695325</xdr:colOff>
      <xdr:row>32</xdr:row>
      <xdr:rowOff>19050</xdr:rowOff>
    </xdr:from>
    <xdr:to>
      <xdr:col>6</xdr:col>
      <xdr:colOff>590550</xdr:colOff>
      <xdr:row>32</xdr:row>
      <xdr:rowOff>257175</xdr:rowOff>
    </xdr:to>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4171950" y="10067925"/>
          <a:ext cx="10858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2</xdr:col>
      <xdr:colOff>476251</xdr:colOff>
      <xdr:row>25</xdr:row>
      <xdr:rowOff>9525</xdr:rowOff>
    </xdr:from>
    <xdr:to>
      <xdr:col>6</xdr:col>
      <xdr:colOff>704850</xdr:colOff>
      <xdr:row>25</xdr:row>
      <xdr:rowOff>485775</xdr:rowOff>
    </xdr:to>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733426" y="5972175"/>
          <a:ext cx="4638674"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PｺﾞｼｯｸM" panose="020B0600000000000000" pitchFamily="50" charset="-128"/>
              <a:ea typeface="HGPｺﾞｼｯｸM" panose="020B0600000000000000" pitchFamily="50" charset="-128"/>
            </a:rPr>
            <a:t>下記を読んで内容に了承後、□にチェックを入れて下さい。</a:t>
          </a:r>
          <a:endParaRPr kumimoji="1" lang="en-US" altLang="ja-JP" sz="1200">
            <a:solidFill>
              <a:srgbClr val="FF0000"/>
            </a:solidFill>
            <a:latin typeface="HGPｺﾞｼｯｸM" panose="020B0600000000000000" pitchFamily="50" charset="-128"/>
            <a:ea typeface="HGPｺﾞｼｯｸM" panose="020B0600000000000000" pitchFamily="50" charset="-128"/>
          </a:endParaRPr>
        </a:p>
        <a:p>
          <a:r>
            <a:rPr kumimoji="1" lang="en-US" altLang="ja-JP" sz="1100">
              <a:solidFill>
                <a:schemeClr val="dk1"/>
              </a:solidFill>
              <a:effectLst/>
              <a:latin typeface="HGPｺﾞｼｯｸM" panose="020B0600000000000000" pitchFamily="50" charset="-128"/>
              <a:ea typeface="HGPｺﾞｼｯｸM" panose="020B0600000000000000" pitchFamily="50" charset="-128"/>
              <a:cs typeface="+mn-cs"/>
            </a:rPr>
            <a:t>※</a:t>
          </a:r>
          <a:r>
            <a:rPr kumimoji="1" lang="ja-JP" altLang="ja-JP" sz="1100">
              <a:solidFill>
                <a:schemeClr val="dk1"/>
              </a:solidFill>
              <a:effectLst/>
              <a:latin typeface="HGPｺﾞｼｯｸM" panose="020B0600000000000000" pitchFamily="50" charset="-128"/>
              <a:ea typeface="HGPｺﾞｼｯｸM" panose="020B0600000000000000" pitchFamily="50" charset="-128"/>
              <a:cs typeface="+mn-cs"/>
            </a:rPr>
            <a:t>　チェックを入れないと２ページ以降の内容は表示されません。</a:t>
          </a:r>
          <a:endParaRPr lang="ja-JP" altLang="ja-JP" sz="1100">
            <a:effectLst/>
            <a:latin typeface="HGPｺﾞｼｯｸM" panose="020B0600000000000000" pitchFamily="50" charset="-128"/>
            <a:ea typeface="HGPｺﾞｼｯｸM" panose="020B0600000000000000" pitchFamily="50" charset="-128"/>
          </a:endParaRPr>
        </a:p>
        <a:p>
          <a:endParaRPr kumimoji="1" lang="ja-JP" altLang="en-US" sz="1200">
            <a:solidFill>
              <a:srgbClr val="FF0000"/>
            </a:solidFill>
            <a:latin typeface="HGPｺﾞｼｯｸM" panose="020B0600000000000000" pitchFamily="50" charset="-128"/>
            <a:ea typeface="HGPｺﾞｼｯｸM" panose="020B0600000000000000" pitchFamily="50" charset="-128"/>
          </a:endParaRPr>
        </a:p>
      </xdr:txBody>
    </xdr:sp>
    <xdr:clientData fPrintsWithSheet="0"/>
  </xdr:twoCellAnchor>
  <xdr:twoCellAnchor>
    <xdr:from>
      <xdr:col>5</xdr:col>
      <xdr:colOff>695325</xdr:colOff>
      <xdr:row>32</xdr:row>
      <xdr:rowOff>19050</xdr:rowOff>
    </xdr:from>
    <xdr:to>
      <xdr:col>7</xdr:col>
      <xdr:colOff>38100</xdr:colOff>
      <xdr:row>32</xdr:row>
      <xdr:rowOff>257175</xdr:rowOff>
    </xdr:to>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4229100" y="9401175"/>
          <a:ext cx="15811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署名（直筆）</a:t>
          </a:r>
        </a:p>
      </xdr:txBody>
    </xdr:sp>
    <xdr:clientData fPrintsWithSheet="0"/>
  </xdr:twoCellAnchor>
  <xdr:twoCellAnchor>
    <xdr:from>
      <xdr:col>2</xdr:col>
      <xdr:colOff>476251</xdr:colOff>
      <xdr:row>25</xdr:row>
      <xdr:rowOff>9525</xdr:rowOff>
    </xdr:from>
    <xdr:to>
      <xdr:col>7</xdr:col>
      <xdr:colOff>106680</xdr:colOff>
      <xdr:row>25</xdr:row>
      <xdr:rowOff>485775</xdr:rowOff>
    </xdr:to>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704851" y="5755005"/>
          <a:ext cx="4552949"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下記を読んで内容に了承後、□にチェックを入れて下さい。</a:t>
          </a:r>
          <a:endParaRPr kumimoji="1" lang="en-US" altLang="ja-JP" sz="12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　チェックを入れないと２ページ以降の内容は表示されません。</a:t>
          </a:r>
          <a:endParaRPr lang="ja-JP" altLang="ja-JP" sz="1100">
            <a:effectLst/>
            <a:latin typeface="UD デジタル 教科書体 NK-R" panose="02020400000000000000" pitchFamily="18" charset="-128"/>
            <a:ea typeface="UD デジタル 教科書体 NK-R" panose="02020400000000000000" pitchFamily="18" charset="-128"/>
          </a:endParaRPr>
        </a:p>
        <a:p>
          <a:endPar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38100</xdr:colOff>
          <xdr:row>26</xdr:row>
          <xdr:rowOff>161925</xdr:rowOff>
        </xdr:from>
        <xdr:to>
          <xdr:col>8</xdr:col>
          <xdr:colOff>57150</xdr:colOff>
          <xdr:row>30</xdr:row>
          <xdr:rowOff>304800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alpha val="14999"/>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twoCellAnchor>
    <xdr:from>
      <xdr:col>6</xdr:col>
      <xdr:colOff>95250</xdr:colOff>
      <xdr:row>95</xdr:row>
      <xdr:rowOff>161925</xdr:rowOff>
    </xdr:from>
    <xdr:to>
      <xdr:col>8</xdr:col>
      <xdr:colOff>522675</xdr:colOff>
      <xdr:row>95</xdr:row>
      <xdr:rowOff>619125</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4838700" y="24641175"/>
          <a:ext cx="1941900" cy="457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UD デジタル 教科書体 NK-R" panose="02020400000000000000" pitchFamily="18" charset="-128"/>
              <a:ea typeface="UD デジタル 教科書体 NK-R" panose="02020400000000000000" pitchFamily="18" charset="-128"/>
            </a:rPr>
            <a:t>　放送専門部様式１　</a:t>
          </a:r>
        </a:p>
      </xdr:txBody>
    </xdr:sp>
    <xdr:clientData/>
  </xdr:twoCellAnchor>
  <xdr:twoCellAnchor>
    <xdr:from>
      <xdr:col>9</xdr:col>
      <xdr:colOff>47625</xdr:colOff>
      <xdr:row>118</xdr:row>
      <xdr:rowOff>219075</xdr:rowOff>
    </xdr:from>
    <xdr:to>
      <xdr:col>12</xdr:col>
      <xdr:colOff>447676</xdr:colOff>
      <xdr:row>126</xdr:row>
      <xdr:rowOff>57150</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7038975" y="28717875"/>
          <a:ext cx="2238376" cy="1743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左の同意書の提出は、</a:t>
          </a:r>
          <a:endParaRPr kumimoji="1" lang="en-US" altLang="ja-JP" sz="1200">
            <a:latin typeface="UD デジタル 教科書体 NK-R" panose="02020400000000000000" pitchFamily="18" charset="-128"/>
            <a:ea typeface="UD デジタル 教科書体 NK-R" panose="02020400000000000000" pitchFamily="18" charset="-128"/>
          </a:endParaRPr>
        </a:p>
        <a:p>
          <a:pPr algn="l"/>
          <a:r>
            <a:rPr kumimoji="1" lang="ja-JP" altLang="en-US" sz="1200">
              <a:latin typeface="UD デジタル 教科書体 NK-R" panose="02020400000000000000" pitchFamily="18" charset="-128"/>
              <a:ea typeface="UD デジタル 教科書体 NK-R" panose="02020400000000000000" pitchFamily="18" charset="-128"/>
            </a:rPr>
            <a:t>１、２枚目と同封、または、</a:t>
          </a:r>
          <a:endParaRPr kumimoji="1" lang="en-US" altLang="ja-JP" sz="1200">
            <a:latin typeface="UD デジタル 教科書体 NK-R" panose="02020400000000000000" pitchFamily="18" charset="-128"/>
            <a:ea typeface="UD デジタル 教科書体 NK-R" panose="02020400000000000000" pitchFamily="18" charset="-128"/>
          </a:endParaRPr>
        </a:p>
        <a:p>
          <a:pPr algn="l"/>
          <a:r>
            <a:rPr kumimoji="1" lang="ja-JP" altLang="en-US" sz="1200">
              <a:latin typeface="UD デジタル 教科書体 NK-R" panose="02020400000000000000" pitchFamily="18" charset="-128"/>
              <a:ea typeface="UD デジタル 教科書体 NK-R" panose="02020400000000000000" pitchFamily="18" charset="-128"/>
            </a:rPr>
            <a:t>大会初日の受付時に提出</a:t>
          </a:r>
        </a:p>
      </xdr:txBody>
    </xdr:sp>
    <xdr:clientData/>
  </xdr:twoCellAnchor>
  <xdr:twoCellAnchor>
    <xdr:from>
      <xdr:col>10</xdr:col>
      <xdr:colOff>238125</xdr:colOff>
      <xdr:row>0</xdr:row>
      <xdr:rowOff>142875</xdr:rowOff>
    </xdr:from>
    <xdr:to>
      <xdr:col>15</xdr:col>
      <xdr:colOff>66675</xdr:colOff>
      <xdr:row>8</xdr:row>
      <xdr:rowOff>44452</xdr:rowOff>
    </xdr:to>
    <xdr:sp macro="" textlink="">
      <xdr:nvSpPr>
        <xdr:cNvPr id="2" name="四角形吹き出し 9">
          <a:extLst>
            <a:ext uri="{FF2B5EF4-FFF2-40B4-BE49-F238E27FC236}">
              <a16:creationId xmlns:a16="http://schemas.microsoft.com/office/drawing/2014/main" id="{00000000-0008-0000-0C00-000002000000}"/>
            </a:ext>
          </a:extLst>
        </xdr:cNvPr>
        <xdr:cNvSpPr/>
      </xdr:nvSpPr>
      <xdr:spPr>
        <a:xfrm>
          <a:off x="7913688" y="142875"/>
          <a:ext cx="3241675" cy="2243140"/>
        </a:xfrm>
        <a:prstGeom prst="wedgeRectCallout">
          <a:avLst>
            <a:gd name="adj1" fmla="val -73398"/>
            <a:gd name="adj2" fmla="val -34147"/>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lang="ja-JP" altLang="en-US" sz="1200" b="1">
              <a:effectLst/>
              <a:latin typeface="HGPｺﾞｼｯｸE" panose="020B0900000000000000" pitchFamily="50" charset="-128"/>
              <a:ea typeface="HGPｺﾞｼｯｸE" panose="020B0900000000000000" pitchFamily="50" charset="-128"/>
            </a:rPr>
            <a:t>最終画面です。入力内容を部長と確認し、印刷・送信してください。</a:t>
          </a:r>
        </a:p>
        <a:p>
          <a:pPr algn="l"/>
          <a:endParaRPr kumimoji="1" lang="en-US" altLang="ja-JP" sz="1100" b="0" cap="none" spc="0">
            <a:ln w="0"/>
            <a:solidFill>
              <a:srgbClr val="FF0000"/>
            </a:solidFill>
            <a:effectLst/>
            <a:latin typeface="HGPｺﾞｼｯｸE" panose="020B0900000000000000" pitchFamily="50" charset="-128"/>
            <a:ea typeface="HGPｺﾞｼｯｸE" panose="020B0900000000000000" pitchFamily="50" charset="-128"/>
          </a:endParaRP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①印刷は、このままのサイズで印刷してください。</a:t>
          </a: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②印刷した申込用紙には公印を捺印し、</a:t>
          </a: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　原稿や進行表と同封してください。</a:t>
          </a: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③ファイル保存は、最終画面で行ってください。</a:t>
          </a: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　（</a:t>
          </a:r>
          <a:r>
            <a:rPr kumimoji="1" lang="en-US" altLang="ja-JP" sz="1100" b="0" cap="none" spc="0">
              <a:ln w="0"/>
              <a:solidFill>
                <a:srgbClr val="FF0000"/>
              </a:solidFill>
              <a:effectLst/>
              <a:latin typeface="HGPｺﾞｼｯｸE" panose="020B0900000000000000" pitchFamily="50" charset="-128"/>
              <a:ea typeface="HGPｺﾞｼｯｸE" panose="020B0900000000000000" pitchFamily="50" charset="-128"/>
            </a:rPr>
            <a:t>※</a:t>
          </a:r>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前頁以前に戻っての保存は不可）</a:t>
          </a: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④ファイルの送信は１回のみです。</a:t>
          </a:r>
        </a:p>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　部長とよく確認した後、送信してください。</a:t>
          </a:r>
        </a:p>
      </xdr:txBody>
    </xdr:sp>
    <xdr:clientData fPrintsWithSheet="0"/>
  </xdr:twoCellAnchor>
  <xdr:twoCellAnchor>
    <xdr:from>
      <xdr:col>9</xdr:col>
      <xdr:colOff>285751</xdr:colOff>
      <xdr:row>8</xdr:row>
      <xdr:rowOff>222251</xdr:rowOff>
    </xdr:from>
    <xdr:to>
      <xdr:col>12</xdr:col>
      <xdr:colOff>354014</xdr:colOff>
      <xdr:row>14</xdr:row>
      <xdr:rowOff>146051</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7493001" y="2563814"/>
          <a:ext cx="2306638" cy="1162050"/>
          <a:chOff x="10358412" y="1775841"/>
          <a:chExt cx="1981199" cy="1247775"/>
        </a:xfrm>
      </xdr:grpSpPr>
      <xdr:sp macro="" textlink="">
        <xdr:nvSpPr>
          <xdr:cNvPr id="4" name="右矢印 6">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rot="10800000" flipV="1">
            <a:off x="10358412" y="1775841"/>
            <a:ext cx="1981199" cy="1247775"/>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訂正事項がある場合は、</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7">
            <a:extLst>
              <a:ext uri="{FF2B5EF4-FFF2-40B4-BE49-F238E27FC236}">
                <a16:creationId xmlns:a16="http://schemas.microsoft.com/office/drawing/2014/main" id="{00000000-0008-0000-0C00-000005000000}"/>
              </a:ext>
            </a:extLst>
          </xdr:cNvPr>
          <xdr:cNvSpPr/>
        </xdr:nvSpPr>
        <xdr:spPr>
          <a:xfrm rot="5400000">
            <a:off x="11664200" y="2280659"/>
            <a:ext cx="335938" cy="470773"/>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twoCellAnchor>
    <xdr:from>
      <xdr:col>9</xdr:col>
      <xdr:colOff>365125</xdr:colOff>
      <xdr:row>14</xdr:row>
      <xdr:rowOff>373062</xdr:rowOff>
    </xdr:from>
    <xdr:to>
      <xdr:col>12</xdr:col>
      <xdr:colOff>300037</xdr:colOff>
      <xdr:row>18</xdr:row>
      <xdr:rowOff>242887</xdr:rowOff>
    </xdr:to>
    <xdr:sp macro="" textlink="">
      <xdr:nvSpPr>
        <xdr:cNvPr id="9" name="額縁 21">
          <a:hlinkClick xmlns:r="http://schemas.openxmlformats.org/officeDocument/2006/relationships" r:id="rId2"/>
          <a:extLst>
            <a:ext uri="{FF2B5EF4-FFF2-40B4-BE49-F238E27FC236}">
              <a16:creationId xmlns:a16="http://schemas.microsoft.com/office/drawing/2014/main" id="{00000000-0008-0000-0C00-000009000000}"/>
            </a:ext>
          </a:extLst>
        </xdr:cNvPr>
        <xdr:cNvSpPr/>
      </xdr:nvSpPr>
      <xdr:spPr>
        <a:xfrm>
          <a:off x="7572375" y="3952875"/>
          <a:ext cx="1768475" cy="727075"/>
        </a:xfrm>
        <a:prstGeom prst="bevel">
          <a:avLst/>
        </a:prstGeom>
        <a:solidFill>
          <a:srgbClr val="ED7D31"/>
        </a:solidFill>
        <a:ln w="19050" cap="flat" cmpd="sng" algn="ctr">
          <a:solidFill>
            <a:sysClr val="window" lastClr="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rPr>
            <a:t>先頭頁に戻りたい</a:t>
          </a:r>
          <a:endParaRPr kumimoji="1" lang="en-US" altLang="ja-JP" sz="1400" b="0" i="0" u="none" strike="noStrike" kern="0" cap="none" spc="0" normalizeH="0" baseline="0" noProof="0">
            <a:ln>
              <a:noFill/>
            </a:ln>
            <a:solidFill>
              <a:sysClr val="window" lastClr="FFFFFF"/>
            </a:solidFill>
            <a:effectLst/>
            <a:uLnTx/>
            <a:uFillTx/>
            <a:latin typeface="HGPｺﾞｼｯｸE" panose="020B0900000000000000" pitchFamily="50" charset="-128"/>
            <a:ea typeface="HGPｺﾞｼｯｸE"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ここをクリック</a:t>
          </a:r>
        </a:p>
      </xdr:txBody>
    </xdr:sp>
    <xdr:clientData/>
  </xdr:twoCellAnchor>
  <xdr:twoCellAnchor>
    <xdr:from>
      <xdr:col>2</xdr:col>
      <xdr:colOff>476251</xdr:colOff>
      <xdr:row>25</xdr:row>
      <xdr:rowOff>9523</xdr:rowOff>
    </xdr:from>
    <xdr:to>
      <xdr:col>8</xdr:col>
      <xdr:colOff>76200</xdr:colOff>
      <xdr:row>26</xdr:row>
      <xdr:rowOff>1904</xdr:rowOff>
    </xdr:to>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733426" y="5829298"/>
          <a:ext cx="5991224" cy="497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下記を読んで内容に了承後、□にチェックを入れて下さい。</a:t>
          </a:r>
          <a:endParaRPr kumimoji="1" lang="en-US" altLang="ja-JP" sz="12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　チェックを入れないと２ページ以降の内容は表示されません。</a:t>
          </a:r>
          <a:endParaRPr lang="ja-JP" altLang="ja-JP" sz="1100">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11</xdr:row>
      <xdr:rowOff>66675</xdr:rowOff>
    </xdr:from>
    <xdr:to>
      <xdr:col>12</xdr:col>
      <xdr:colOff>133350</xdr:colOff>
      <xdr:row>22</xdr:row>
      <xdr:rowOff>285750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705850" y="1962150"/>
          <a:ext cx="638175" cy="2333625"/>
        </a:xfrm>
        <a:prstGeom prst="rightBrace">
          <a:avLst>
            <a:gd name="adj1" fmla="val 8333"/>
            <a:gd name="adj2" fmla="val 50405"/>
          </a:avLst>
        </a:prstGeom>
        <a:solidFill>
          <a:schemeClr val="accent2">
            <a:lumMod val="40000"/>
            <a:lumOff val="60000"/>
            <a:alpha val="50000"/>
          </a:schemeClr>
        </a:solidFill>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571500</xdr:colOff>
      <xdr:row>14</xdr:row>
      <xdr:rowOff>105335</xdr:rowOff>
    </xdr:from>
    <xdr:ext cx="1722343" cy="1323975"/>
    <xdr:sp macro="" textlink="">
      <xdr:nvSpPr>
        <xdr:cNvPr id="6" name="右矢印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9191625" y="2505635"/>
          <a:ext cx="1722343" cy="1323975"/>
        </a:xfrm>
        <a:prstGeom prst="rightArrow">
          <a:avLst>
            <a:gd name="adj1" fmla="val 50000"/>
            <a:gd name="adj2" fmla="val 38489"/>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（担当校の確認）</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285749</xdr:colOff>
      <xdr:row>5</xdr:row>
      <xdr:rowOff>47627</xdr:rowOff>
    </xdr:from>
    <xdr:to>
      <xdr:col>0</xdr:col>
      <xdr:colOff>1666874</xdr:colOff>
      <xdr:row>10</xdr:row>
      <xdr:rowOff>209552</xdr:rowOff>
    </xdr:to>
    <xdr:grpSp>
      <xdr:nvGrpSpPr>
        <xdr:cNvPr id="2" name="グループ化 1">
          <a:hlinkClick xmlns:r="http://schemas.openxmlformats.org/officeDocument/2006/relationships" r:id="rId1"/>
          <a:extLst>
            <a:ext uri="{FF2B5EF4-FFF2-40B4-BE49-F238E27FC236}">
              <a16:creationId xmlns:a16="http://schemas.microsoft.com/office/drawing/2014/main" id="{00000000-0008-0000-0400-000002000000}"/>
            </a:ext>
          </a:extLst>
        </xdr:cNvPr>
        <xdr:cNvGrpSpPr/>
      </xdr:nvGrpSpPr>
      <xdr:grpSpPr>
        <a:xfrm>
          <a:off x="285749" y="1603377"/>
          <a:ext cx="1381125" cy="722842"/>
          <a:chOff x="304800" y="695325"/>
          <a:chExt cx="1190625" cy="733425"/>
        </a:xfrm>
      </xdr:grpSpPr>
      <xdr:sp macro="" textlink="">
        <xdr:nvSpPr>
          <xdr:cNvPr id="4" name="右矢印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rot="10800000" flipV="1">
            <a:off x="285749" y="695327"/>
            <a:ext cx="1381125" cy="733425"/>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a:t>
            </a:r>
            <a:endParaRPr kumimoji="1" lang="en-US" altLang="ja-JP" sz="11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400-000005000000}"/>
              </a:ext>
            </a:extLst>
          </xdr:cNvPr>
          <xdr:cNvSpPr/>
        </xdr:nvSpPr>
        <xdr:spPr>
          <a:xfrm rot="5400000">
            <a:off x="1285994" y="883856"/>
            <a:ext cx="197460" cy="328184"/>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LocksWithSheet="0"/>
  </xdr:twoCellAnchor>
  <mc:AlternateContent xmlns:mc="http://schemas.openxmlformats.org/markup-compatibility/2006">
    <mc:Choice xmlns:a14="http://schemas.microsoft.com/office/drawing/2010/main" Requires="a14">
      <xdr:twoCellAnchor editAs="oneCell">
        <xdr:from>
          <xdr:col>3</xdr:col>
          <xdr:colOff>66675</xdr:colOff>
          <xdr:row>9</xdr:row>
          <xdr:rowOff>76200</xdr:rowOff>
        </xdr:from>
        <xdr:to>
          <xdr:col>14</xdr:col>
          <xdr:colOff>19050</xdr:colOff>
          <xdr:row>10</xdr:row>
          <xdr:rowOff>742950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solidFill>
              <a:srgbClr val="FF0000" mc:Ignorable="a14" a14:legacySpreadsheetColorIndex="10">
                <a:alpha val="14999"/>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fPrintsWithSheet="0"/>
      </xdr:twoCellAnchor>
    </mc:Choice>
    <mc:Fallback/>
  </mc:AlternateContent>
  <xdr:twoCellAnchor>
    <xdr:from>
      <xdr:col>0</xdr:col>
      <xdr:colOff>104776</xdr:colOff>
      <xdr:row>10</xdr:row>
      <xdr:rowOff>209549</xdr:rowOff>
    </xdr:from>
    <xdr:to>
      <xdr:col>1</xdr:col>
      <xdr:colOff>371474</xdr:colOff>
      <xdr:row>12</xdr:row>
      <xdr:rowOff>38100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04776" y="1428749"/>
          <a:ext cx="2162173"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latin typeface="HGPｺﾞｼｯｸM" panose="020B0600000000000000" pitchFamily="50" charset="-128"/>
              <a:ea typeface="HGPｺﾞｼｯｸM" panose="020B0600000000000000" pitchFamily="50" charset="-128"/>
            </a:rPr>
            <a:t>右記を読んで内容に了承後、→</a:t>
          </a:r>
          <a:endParaRPr kumimoji="1" lang="en-US" altLang="ja-JP" sz="1050">
            <a:solidFill>
              <a:srgbClr val="FF0000"/>
            </a:solidFill>
            <a:latin typeface="HGPｺﾞｼｯｸM" panose="020B0600000000000000" pitchFamily="50" charset="-128"/>
            <a:ea typeface="HGPｺﾞｼｯｸM" panose="020B0600000000000000" pitchFamily="50" charset="-128"/>
          </a:endParaRPr>
        </a:p>
        <a:p>
          <a:r>
            <a:rPr kumimoji="1" lang="ja-JP" altLang="en-US" sz="1050">
              <a:solidFill>
                <a:srgbClr val="FF0000"/>
              </a:solidFill>
              <a:latin typeface="HGPｺﾞｼｯｸM" panose="020B0600000000000000" pitchFamily="50" charset="-128"/>
              <a:ea typeface="HGPｺﾞｼｯｸM" panose="020B0600000000000000" pitchFamily="50" charset="-128"/>
            </a:rPr>
            <a:t>□にチェックを入れて下さい。</a:t>
          </a:r>
          <a:endParaRPr kumimoji="1" lang="en-US" altLang="ja-JP" sz="1050">
            <a:solidFill>
              <a:srgbClr val="FF0000"/>
            </a:solidFill>
            <a:latin typeface="HGPｺﾞｼｯｸM" panose="020B0600000000000000" pitchFamily="50" charset="-128"/>
            <a:ea typeface="HGPｺﾞｼｯｸM" panose="020B0600000000000000" pitchFamily="50" charset="-128"/>
          </a:endParaRPr>
        </a:p>
        <a:p>
          <a:r>
            <a:rPr kumimoji="1" lang="en-US" altLang="ja-JP" sz="900">
              <a:solidFill>
                <a:schemeClr val="dk1"/>
              </a:solidFill>
              <a:effectLst/>
              <a:latin typeface="HGPｺﾞｼｯｸM" panose="020B0600000000000000" pitchFamily="50" charset="-128"/>
              <a:ea typeface="HGPｺﾞｼｯｸM" panose="020B0600000000000000" pitchFamily="50" charset="-128"/>
              <a:cs typeface="+mn-cs"/>
            </a:rPr>
            <a:t>※</a:t>
          </a:r>
          <a:r>
            <a:rPr kumimoji="1" lang="ja-JP" altLang="ja-JP" sz="900">
              <a:solidFill>
                <a:schemeClr val="dk1"/>
              </a:solidFill>
              <a:effectLst/>
              <a:latin typeface="HGPｺﾞｼｯｸM" panose="020B0600000000000000" pitchFamily="50" charset="-128"/>
              <a:ea typeface="HGPｺﾞｼｯｸM" panose="020B0600000000000000" pitchFamily="50" charset="-128"/>
              <a:cs typeface="+mn-cs"/>
            </a:rPr>
            <a:t>　チェックを入れないと</a:t>
          </a:r>
          <a:r>
            <a:rPr kumimoji="1" lang="ja-JP" altLang="en-US" sz="900">
              <a:solidFill>
                <a:schemeClr val="dk1"/>
              </a:solidFill>
              <a:effectLst/>
              <a:latin typeface="HGPｺﾞｼｯｸM" panose="020B0600000000000000" pitchFamily="50" charset="-128"/>
              <a:ea typeface="HGPｺﾞｼｯｸM" panose="020B0600000000000000" pitchFamily="50" charset="-128"/>
              <a:cs typeface="+mn-cs"/>
            </a:rPr>
            <a:t>学校名確認セル以降</a:t>
          </a:r>
          <a:r>
            <a:rPr kumimoji="1" lang="ja-JP" altLang="ja-JP" sz="900">
              <a:solidFill>
                <a:schemeClr val="dk1"/>
              </a:solidFill>
              <a:effectLst/>
              <a:latin typeface="HGPｺﾞｼｯｸM" panose="020B0600000000000000" pitchFamily="50" charset="-128"/>
              <a:ea typeface="HGPｺﾞｼｯｸM" panose="020B0600000000000000" pitchFamily="50" charset="-128"/>
              <a:cs typeface="+mn-cs"/>
            </a:rPr>
            <a:t>の内容は表示されません。</a:t>
          </a:r>
          <a:endParaRPr kumimoji="1" lang="ja-JP" altLang="en-US" sz="900">
            <a:solidFill>
              <a:srgbClr val="FF0000"/>
            </a:solidFill>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13</xdr:col>
      <xdr:colOff>123825</xdr:colOff>
      <xdr:row>12</xdr:row>
      <xdr:rowOff>228601</xdr:rowOff>
    </xdr:from>
    <xdr:ext cx="2790825" cy="571499"/>
    <xdr:sp macro="" textlink="">
      <xdr:nvSpPr>
        <xdr:cNvPr id="15" name="右矢印 14">
          <a:hlinkClick xmlns:r="http://schemas.openxmlformats.org/officeDocument/2006/relationships" r:id="rId3"/>
          <a:extLst>
            <a:ext uri="{FF2B5EF4-FFF2-40B4-BE49-F238E27FC236}">
              <a16:creationId xmlns:a16="http://schemas.microsoft.com/office/drawing/2014/main" id="{00000000-0008-0000-0400-00000F000000}"/>
            </a:ext>
          </a:extLst>
        </xdr:cNvPr>
        <xdr:cNvSpPr/>
      </xdr:nvSpPr>
      <xdr:spPr>
        <a:xfrm>
          <a:off x="7867650" y="2676526"/>
          <a:ext cx="2790825" cy="571499"/>
        </a:xfrm>
        <a:prstGeom prst="rightArrow">
          <a:avLst>
            <a:gd name="adj1" fmla="val 77379"/>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（前日準備を含む）担当校</a:t>
          </a:r>
          <a:r>
            <a:rPr kumimoji="1" lang="ja-JP" altLang="en-US" sz="1100">
              <a:solidFill>
                <a:schemeClr val="tx1"/>
              </a:solidFill>
              <a:latin typeface="HGPｺﾞｼｯｸE" panose="020B0900000000000000" pitchFamily="50" charset="-128"/>
              <a:ea typeface="HGPｺﾞｼｯｸE" panose="020B0900000000000000" pitchFamily="50" charset="-128"/>
            </a:rPr>
            <a:t>なら</a:t>
          </a: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ここをクリックして次（部顧問情報入力１）に進む。</a:t>
          </a:r>
          <a:endParaRPr kumimoji="1" lang="ja-JP" altLang="en-US" sz="900"/>
        </a:p>
      </xdr:txBody>
    </xdr:sp>
    <xdr:clientData/>
  </xdr:oneCellAnchor>
  <xdr:oneCellAnchor>
    <xdr:from>
      <xdr:col>13</xdr:col>
      <xdr:colOff>114300</xdr:colOff>
      <xdr:row>16</xdr:row>
      <xdr:rowOff>247650</xdr:rowOff>
    </xdr:from>
    <xdr:ext cx="2771775" cy="552450"/>
    <xdr:sp macro="" textlink="">
      <xdr:nvSpPr>
        <xdr:cNvPr id="19" name="右矢印 18">
          <a:hlinkClick xmlns:r="http://schemas.openxmlformats.org/officeDocument/2006/relationships" r:id="rId4"/>
          <a:extLst>
            <a:ext uri="{FF2B5EF4-FFF2-40B4-BE49-F238E27FC236}">
              <a16:creationId xmlns:a16="http://schemas.microsoft.com/office/drawing/2014/main" id="{00000000-0008-0000-0400-000013000000}"/>
            </a:ext>
          </a:extLst>
        </xdr:cNvPr>
        <xdr:cNvSpPr/>
      </xdr:nvSpPr>
      <xdr:spPr>
        <a:xfrm>
          <a:off x="7858125" y="3409950"/>
          <a:ext cx="2771775" cy="552450"/>
        </a:xfrm>
        <a:prstGeom prst="rightArrow">
          <a:avLst>
            <a:gd name="adj1" fmla="val 77379"/>
            <a:gd name="adj2" fmla="val 50000"/>
          </a:avLst>
        </a:prstGeom>
        <a:solidFill>
          <a:schemeClr val="accent4">
            <a:lumMod val="60000"/>
            <a:lumOff val="40000"/>
            <a:alpha val="73000"/>
          </a:schemeClr>
        </a:solidFill>
        <a:ln w="34925">
          <a:solidFill>
            <a:srgbClr val="FFFF99"/>
          </a:solidFill>
        </a:ln>
        <a:effectLst>
          <a:glow rad="101600">
            <a:schemeClr val="accent4">
              <a:lumMod val="60000"/>
              <a:lumOff val="40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担当校でないなら</a:t>
          </a: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ここをクリックして次（部顧問情報入力１）に進む。</a:t>
          </a:r>
          <a:endParaRPr kumimoji="1" lang="ja-JP" altLang="en-US" sz="900"/>
        </a:p>
      </xdr:txBody>
    </xdr:sp>
    <xdr:clientData/>
  </xdr:oneCellAnchor>
  <xdr:twoCellAnchor>
    <xdr:from>
      <xdr:col>11</xdr:col>
      <xdr:colOff>47625</xdr:colOff>
      <xdr:row>14</xdr:row>
      <xdr:rowOff>28575</xdr:rowOff>
    </xdr:from>
    <xdr:to>
      <xdr:col>13</xdr:col>
      <xdr:colOff>66675</xdr:colOff>
      <xdr:row>15</xdr:row>
      <xdr:rowOff>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7353300" y="2790825"/>
          <a:ext cx="457200" cy="295275"/>
        </a:xfrm>
        <a:prstGeom prst="rightArrow">
          <a:avLst/>
        </a:prstGeom>
        <a:solidFill>
          <a:schemeClr val="accent2">
            <a:lumMod val="60000"/>
            <a:lumOff val="4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57149</xdr:colOff>
      <xdr:row>17</xdr:row>
      <xdr:rowOff>47626</xdr:rowOff>
    </xdr:from>
    <xdr:to>
      <xdr:col>13</xdr:col>
      <xdr:colOff>66674</xdr:colOff>
      <xdr:row>18</xdr:row>
      <xdr:rowOff>285750</xdr:rowOff>
    </xdr:to>
    <xdr:sp macro="" textlink="">
      <xdr:nvSpPr>
        <xdr:cNvPr id="14" name="右矢印 13">
          <a:extLst>
            <a:ext uri="{FF2B5EF4-FFF2-40B4-BE49-F238E27FC236}">
              <a16:creationId xmlns:a16="http://schemas.microsoft.com/office/drawing/2014/main" id="{00000000-0008-0000-0400-00000E000000}"/>
            </a:ext>
          </a:extLst>
        </xdr:cNvPr>
        <xdr:cNvSpPr/>
      </xdr:nvSpPr>
      <xdr:spPr>
        <a:xfrm>
          <a:off x="7362824" y="3524251"/>
          <a:ext cx="447675" cy="314324"/>
        </a:xfrm>
        <a:prstGeom prst="rightArrow">
          <a:avLst/>
        </a:prstGeom>
        <a:solidFill>
          <a:schemeClr val="accent2">
            <a:lumMod val="60000"/>
            <a:lumOff val="40000"/>
          </a:schemeClr>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104774</xdr:colOff>
      <xdr:row>6</xdr:row>
      <xdr:rowOff>161927</xdr:rowOff>
    </xdr:from>
    <xdr:ext cx="2162175" cy="952497"/>
    <xdr:sp macro="" textlink="">
      <xdr:nvSpPr>
        <xdr:cNvPr id="2" name="右矢印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8677274" y="952502"/>
          <a:ext cx="2162175" cy="952497"/>
        </a:xfrm>
        <a:prstGeom prst="rightArrow">
          <a:avLst>
            <a:gd name="adj1" fmla="val 68705"/>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（部顧問情報入力２）</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クリック</a:t>
          </a:r>
        </a:p>
        <a:p>
          <a:pPr algn="l"/>
          <a:endParaRPr kumimoji="1" lang="ja-JP" altLang="en-US" sz="1100"/>
        </a:p>
      </xdr:txBody>
    </xdr:sp>
    <xdr:clientData/>
  </xdr:oneCellAnchor>
  <xdr:twoCellAnchor>
    <xdr:from>
      <xdr:col>0</xdr:col>
      <xdr:colOff>85725</xdr:colOff>
      <xdr:row>6</xdr:row>
      <xdr:rowOff>333374</xdr:rowOff>
    </xdr:from>
    <xdr:to>
      <xdr:col>1</xdr:col>
      <xdr:colOff>0</xdr:colOff>
      <xdr:row>11</xdr:row>
      <xdr:rowOff>57150</xdr:rowOff>
    </xdr:to>
    <xdr:grpSp>
      <xdr:nvGrpSpPr>
        <xdr:cNvPr id="3" name="グループ化 2">
          <a:hlinkClick xmlns:r="http://schemas.openxmlformats.org/officeDocument/2006/relationships" r:id="rId2"/>
          <a:extLst>
            <a:ext uri="{FF2B5EF4-FFF2-40B4-BE49-F238E27FC236}">
              <a16:creationId xmlns:a16="http://schemas.microsoft.com/office/drawing/2014/main" id="{00000000-0008-0000-0500-000003000000}"/>
            </a:ext>
          </a:extLst>
        </xdr:cNvPr>
        <xdr:cNvGrpSpPr/>
      </xdr:nvGrpSpPr>
      <xdr:grpSpPr>
        <a:xfrm>
          <a:off x="85725" y="2095499"/>
          <a:ext cx="1362075" cy="762001"/>
          <a:chOff x="19050" y="371586"/>
          <a:chExt cx="1457324" cy="990601"/>
        </a:xfrm>
      </xdr:grpSpPr>
      <xdr:sp macro="" textlink="">
        <xdr:nvSpPr>
          <xdr:cNvPr id="4" name="右矢印 3">
            <a:extLst>
              <a:ext uri="{FF2B5EF4-FFF2-40B4-BE49-F238E27FC236}">
                <a16:creationId xmlns:a16="http://schemas.microsoft.com/office/drawing/2014/main" id="{00000000-0008-0000-0500-000004000000}"/>
              </a:ext>
            </a:extLst>
          </xdr:cNvPr>
          <xdr:cNvSpPr/>
        </xdr:nvSpPr>
        <xdr:spPr>
          <a:xfrm rot="10800000" flipV="1">
            <a:off x="19050" y="371586"/>
            <a:ext cx="1457324" cy="990601"/>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500-000005000000}"/>
              </a:ext>
            </a:extLst>
          </xdr:cNvPr>
          <xdr:cNvSpPr/>
        </xdr:nvSpPr>
        <xdr:spPr>
          <a:xfrm rot="5400000">
            <a:off x="1058970" y="691613"/>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104774</xdr:colOff>
      <xdr:row>6</xdr:row>
      <xdr:rowOff>161925</xdr:rowOff>
    </xdr:from>
    <xdr:ext cx="2162175" cy="962025"/>
    <xdr:sp macro="" textlink="">
      <xdr:nvSpPr>
        <xdr:cNvPr id="2" name="右矢印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677274" y="952500"/>
          <a:ext cx="2162175" cy="962025"/>
        </a:xfrm>
        <a:prstGeom prst="rightArrow">
          <a:avLst>
            <a:gd name="adj1" fmla="val 68705"/>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（部顧問情報入力２）</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クリック</a:t>
          </a:r>
        </a:p>
        <a:p>
          <a:pPr algn="l"/>
          <a:endParaRPr kumimoji="1" lang="ja-JP" altLang="en-US" sz="1100"/>
        </a:p>
      </xdr:txBody>
    </xdr:sp>
    <xdr:clientData/>
  </xdr:oneCellAnchor>
  <xdr:twoCellAnchor>
    <xdr:from>
      <xdr:col>0</xdr:col>
      <xdr:colOff>85725</xdr:colOff>
      <xdr:row>6</xdr:row>
      <xdr:rowOff>333374</xdr:rowOff>
    </xdr:from>
    <xdr:to>
      <xdr:col>0</xdr:col>
      <xdr:colOff>1638300</xdr:colOff>
      <xdr:row>12</xdr:row>
      <xdr:rowOff>57150</xdr:rowOff>
    </xdr:to>
    <xdr:grpSp>
      <xdr:nvGrpSpPr>
        <xdr:cNvPr id="3" name="グループ化 2">
          <a:hlinkClick xmlns:r="http://schemas.openxmlformats.org/officeDocument/2006/relationships" r:id="rId2"/>
          <a:extLst>
            <a:ext uri="{FF2B5EF4-FFF2-40B4-BE49-F238E27FC236}">
              <a16:creationId xmlns:a16="http://schemas.microsoft.com/office/drawing/2014/main" id="{00000000-0008-0000-0600-000003000000}"/>
            </a:ext>
          </a:extLst>
        </xdr:cNvPr>
        <xdr:cNvGrpSpPr/>
      </xdr:nvGrpSpPr>
      <xdr:grpSpPr>
        <a:xfrm>
          <a:off x="85725" y="2095499"/>
          <a:ext cx="1362075" cy="895351"/>
          <a:chOff x="19050" y="371586"/>
          <a:chExt cx="1457324" cy="990601"/>
        </a:xfrm>
      </xdr:grpSpPr>
      <xdr:sp macro="" textlink="">
        <xdr:nvSpPr>
          <xdr:cNvPr id="4" name="右矢印 3">
            <a:extLst>
              <a:ext uri="{FF2B5EF4-FFF2-40B4-BE49-F238E27FC236}">
                <a16:creationId xmlns:a16="http://schemas.microsoft.com/office/drawing/2014/main" id="{00000000-0008-0000-0600-000004000000}"/>
              </a:ext>
            </a:extLst>
          </xdr:cNvPr>
          <xdr:cNvSpPr/>
        </xdr:nvSpPr>
        <xdr:spPr>
          <a:xfrm rot="10800000" flipV="1">
            <a:off x="19050" y="371586"/>
            <a:ext cx="1457324" cy="990601"/>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600-000005000000}"/>
              </a:ext>
            </a:extLst>
          </xdr:cNvPr>
          <xdr:cNvSpPr/>
        </xdr:nvSpPr>
        <xdr:spPr>
          <a:xfrm rot="5400000">
            <a:off x="1058970" y="691613"/>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200025</xdr:colOff>
      <xdr:row>18</xdr:row>
      <xdr:rowOff>76201</xdr:rowOff>
    </xdr:from>
    <xdr:ext cx="1524000" cy="1000124"/>
    <xdr:sp macro="" textlink="">
      <xdr:nvSpPr>
        <xdr:cNvPr id="15" name="右矢印 14">
          <a:hlinkClick xmlns:r="http://schemas.openxmlformats.org/officeDocument/2006/relationships" r:id="rId1"/>
          <a:extLst>
            <a:ext uri="{FF2B5EF4-FFF2-40B4-BE49-F238E27FC236}">
              <a16:creationId xmlns:a16="http://schemas.microsoft.com/office/drawing/2014/main" id="{00000000-0008-0000-0700-00000F000000}"/>
            </a:ext>
          </a:extLst>
        </xdr:cNvPr>
        <xdr:cNvSpPr/>
      </xdr:nvSpPr>
      <xdr:spPr>
        <a:xfrm>
          <a:off x="10191750" y="3371851"/>
          <a:ext cx="1524000" cy="1000124"/>
        </a:xfrm>
        <a:prstGeom prst="rightArrow">
          <a:avLst>
            <a:gd name="adj1" fmla="val 74762"/>
            <a:gd name="adj2" fmla="val 20503"/>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未入力がないことを確認して次に進む</a:t>
          </a: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（参加生徒情報入力）</a:t>
          </a:r>
        </a:p>
        <a:p>
          <a:pPr algn="l"/>
          <a:r>
            <a:rPr kumimoji="1" lang="ja-JP" altLang="en-US" sz="10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twoCellAnchor>
    <xdr:from>
      <xdr:col>0</xdr:col>
      <xdr:colOff>95250</xdr:colOff>
      <xdr:row>6</xdr:row>
      <xdr:rowOff>133350</xdr:rowOff>
    </xdr:from>
    <xdr:to>
      <xdr:col>0</xdr:col>
      <xdr:colOff>1219200</xdr:colOff>
      <xdr:row>10</xdr:row>
      <xdr:rowOff>171449</xdr:rowOff>
    </xdr:to>
    <xdr:grpSp>
      <xdr:nvGrpSpPr>
        <xdr:cNvPr id="16" name="グループ化 15">
          <a:hlinkClick xmlns:r="http://schemas.openxmlformats.org/officeDocument/2006/relationships" r:id="rId2"/>
          <a:extLst>
            <a:ext uri="{FF2B5EF4-FFF2-40B4-BE49-F238E27FC236}">
              <a16:creationId xmlns:a16="http://schemas.microsoft.com/office/drawing/2014/main" id="{00000000-0008-0000-0700-000010000000}"/>
            </a:ext>
          </a:extLst>
        </xdr:cNvPr>
        <xdr:cNvGrpSpPr/>
      </xdr:nvGrpSpPr>
      <xdr:grpSpPr>
        <a:xfrm>
          <a:off x="95250" y="1457325"/>
          <a:ext cx="1123950" cy="904874"/>
          <a:chOff x="-15648" y="371586"/>
          <a:chExt cx="1364796" cy="990601"/>
        </a:xfrm>
      </xdr:grpSpPr>
      <xdr:sp macro="" textlink="">
        <xdr:nvSpPr>
          <xdr:cNvPr id="17" name="右矢印 16">
            <a:extLst>
              <a:ext uri="{FF2B5EF4-FFF2-40B4-BE49-F238E27FC236}">
                <a16:creationId xmlns:a16="http://schemas.microsoft.com/office/drawing/2014/main" id="{00000000-0008-0000-0700-000011000000}"/>
              </a:ext>
            </a:extLst>
          </xdr:cNvPr>
          <xdr:cNvSpPr/>
        </xdr:nvSpPr>
        <xdr:spPr>
          <a:xfrm rot="10800000" flipV="1">
            <a:off x="-15648" y="371586"/>
            <a:ext cx="1364796" cy="990601"/>
          </a:xfrm>
          <a:prstGeom prst="rightArrow">
            <a:avLst>
              <a:gd name="adj1" fmla="val 59449"/>
              <a:gd name="adj2" fmla="val 36905"/>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05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050">
                <a:solidFill>
                  <a:schemeClr val="tx1"/>
                </a:solidFill>
                <a:latin typeface="HGPｺﾞｼｯｸE" panose="020B0900000000000000" pitchFamily="50" charset="-128"/>
                <a:ea typeface="HGPｺﾞｼｯｸE" panose="020B0900000000000000" pitchFamily="50" charset="-128"/>
              </a:rPr>
              <a:t>ここをクリック</a:t>
            </a:r>
            <a:r>
              <a:rPr kumimoji="1" lang="ja-JP" altLang="en-US" sz="1100">
                <a:solidFill>
                  <a:schemeClr val="tx1"/>
                </a:solidFill>
                <a:latin typeface="HGPｺﾞｼｯｸE" panose="020B0900000000000000" pitchFamily="50" charset="-128"/>
                <a:ea typeface="HGPｺﾞｼｯｸE" panose="020B0900000000000000" pitchFamily="50" charset="-128"/>
              </a:rPr>
              <a:t>　　</a:t>
            </a:r>
          </a:p>
          <a:p>
            <a:pPr algn="ctr"/>
            <a:endParaRPr kumimoji="1" lang="ja-JP" altLang="en-US" sz="1100"/>
          </a:p>
        </xdr:txBody>
      </xdr:sp>
      <xdr:sp macro="" textlink="">
        <xdr:nvSpPr>
          <xdr:cNvPr id="18" name="U ターン矢印 17">
            <a:extLst>
              <a:ext uri="{FF2B5EF4-FFF2-40B4-BE49-F238E27FC236}">
                <a16:creationId xmlns:a16="http://schemas.microsoft.com/office/drawing/2014/main" id="{00000000-0008-0000-0700-000012000000}"/>
              </a:ext>
            </a:extLst>
          </xdr:cNvPr>
          <xdr:cNvSpPr/>
        </xdr:nvSpPr>
        <xdr:spPr>
          <a:xfrm rot="5400000">
            <a:off x="978008" y="620858"/>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8</xdr:col>
      <xdr:colOff>0</xdr:colOff>
      <xdr:row>1</xdr:row>
      <xdr:rowOff>38100</xdr:rowOff>
    </xdr:from>
    <xdr:to>
      <xdr:col>10</xdr:col>
      <xdr:colOff>76201</xdr:colOff>
      <xdr:row>10</xdr:row>
      <xdr:rowOff>157165</xdr:rowOff>
    </xdr:to>
    <xdr:sp macro="" textlink="">
      <xdr:nvSpPr>
        <xdr:cNvPr id="2" name="四角形吹き出し 9">
          <a:extLst>
            <a:ext uri="{FF2B5EF4-FFF2-40B4-BE49-F238E27FC236}">
              <a16:creationId xmlns:a16="http://schemas.microsoft.com/office/drawing/2014/main" id="{00000000-0008-0000-0700-000002000000}"/>
            </a:ext>
          </a:extLst>
        </xdr:cNvPr>
        <xdr:cNvSpPr/>
      </xdr:nvSpPr>
      <xdr:spPr>
        <a:xfrm>
          <a:off x="8999220" y="198120"/>
          <a:ext cx="1874521" cy="2138365"/>
        </a:xfrm>
        <a:prstGeom prst="rect">
          <a:avLst/>
        </a:prstGeom>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動向欄で「未定」を選んだ場合は、いつまでに決定するかの見通しを備考欄にご記入ください。役割分担作成の都合上、動向が確定しだい、速やかに事務局までご連絡ください。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9</xdr:col>
      <xdr:colOff>200025</xdr:colOff>
      <xdr:row>18</xdr:row>
      <xdr:rowOff>76201</xdr:rowOff>
    </xdr:from>
    <xdr:ext cx="1524000" cy="1000124"/>
    <xdr:sp macro="" textlink="">
      <xdr:nvSpPr>
        <xdr:cNvPr id="2" name="右矢印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0191750" y="3371851"/>
          <a:ext cx="1524000" cy="1000124"/>
        </a:xfrm>
        <a:prstGeom prst="rightArrow">
          <a:avLst>
            <a:gd name="adj1" fmla="val 74762"/>
            <a:gd name="adj2" fmla="val 20503"/>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000">
              <a:solidFill>
                <a:schemeClr val="tx1"/>
              </a:solidFill>
              <a:latin typeface="HGPｺﾞｼｯｸE" panose="020B0900000000000000" pitchFamily="50" charset="-128"/>
              <a:ea typeface="HGPｺﾞｼｯｸE" panose="020B0900000000000000" pitchFamily="50" charset="-128"/>
            </a:rPr>
            <a:t>未入力がないことを確認して次に進む</a:t>
          </a:r>
        </a:p>
        <a:p>
          <a:pPr algn="l"/>
          <a:r>
            <a:rPr kumimoji="1" lang="ja-JP" altLang="en-US" sz="1000">
              <a:solidFill>
                <a:schemeClr val="tx1"/>
              </a:solidFill>
              <a:latin typeface="HGPｺﾞｼｯｸE" panose="020B0900000000000000" pitchFamily="50" charset="-128"/>
              <a:ea typeface="HGPｺﾞｼｯｸE" panose="020B0900000000000000" pitchFamily="50" charset="-128"/>
            </a:rPr>
            <a:t>（参加生徒情報入力）</a:t>
          </a:r>
        </a:p>
        <a:p>
          <a:pPr algn="l"/>
          <a:r>
            <a:rPr kumimoji="1" lang="ja-JP" altLang="en-US" sz="1000">
              <a:solidFill>
                <a:srgbClr val="FF0000"/>
              </a:solidFill>
              <a:latin typeface="HGPｺﾞｼｯｸE" panose="020B0900000000000000" pitchFamily="50" charset="-128"/>
              <a:ea typeface="HGPｺﾞｼｯｸE" panose="020B0900000000000000" pitchFamily="50" charset="-128"/>
            </a:rPr>
            <a:t>ここをクリック</a:t>
          </a:r>
        </a:p>
        <a:p>
          <a:pPr algn="l"/>
          <a:endParaRPr kumimoji="1" lang="ja-JP" altLang="en-US" sz="1100"/>
        </a:p>
      </xdr:txBody>
    </xdr:sp>
    <xdr:clientData/>
  </xdr:oneCellAnchor>
  <xdr:twoCellAnchor>
    <xdr:from>
      <xdr:col>0</xdr:col>
      <xdr:colOff>95250</xdr:colOff>
      <xdr:row>6</xdr:row>
      <xdr:rowOff>133350</xdr:rowOff>
    </xdr:from>
    <xdr:to>
      <xdr:col>0</xdr:col>
      <xdr:colOff>1219200</xdr:colOff>
      <xdr:row>10</xdr:row>
      <xdr:rowOff>171449</xdr:rowOff>
    </xdr:to>
    <xdr:grpSp>
      <xdr:nvGrpSpPr>
        <xdr:cNvPr id="3" name="グループ化 2">
          <a:hlinkClick xmlns:r="http://schemas.openxmlformats.org/officeDocument/2006/relationships" r:id="rId2"/>
          <a:extLst>
            <a:ext uri="{FF2B5EF4-FFF2-40B4-BE49-F238E27FC236}">
              <a16:creationId xmlns:a16="http://schemas.microsoft.com/office/drawing/2014/main" id="{00000000-0008-0000-0800-000003000000}"/>
            </a:ext>
          </a:extLst>
        </xdr:cNvPr>
        <xdr:cNvGrpSpPr/>
      </xdr:nvGrpSpPr>
      <xdr:grpSpPr>
        <a:xfrm>
          <a:off x="95250" y="1457325"/>
          <a:ext cx="1123950" cy="904874"/>
          <a:chOff x="-15648" y="371586"/>
          <a:chExt cx="1364796" cy="990601"/>
        </a:xfrm>
      </xdr:grpSpPr>
      <xdr:sp macro="" textlink="">
        <xdr:nvSpPr>
          <xdr:cNvPr id="4" name="右矢印 3">
            <a:extLst>
              <a:ext uri="{FF2B5EF4-FFF2-40B4-BE49-F238E27FC236}">
                <a16:creationId xmlns:a16="http://schemas.microsoft.com/office/drawing/2014/main" id="{00000000-0008-0000-0800-000004000000}"/>
              </a:ext>
            </a:extLst>
          </xdr:cNvPr>
          <xdr:cNvSpPr/>
        </xdr:nvSpPr>
        <xdr:spPr>
          <a:xfrm rot="10800000" flipV="1">
            <a:off x="-15648" y="371586"/>
            <a:ext cx="1364796" cy="990601"/>
          </a:xfrm>
          <a:prstGeom prst="rightArrow">
            <a:avLst>
              <a:gd name="adj1" fmla="val 59449"/>
              <a:gd name="adj2" fmla="val 36905"/>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05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050">
                <a:solidFill>
                  <a:schemeClr val="tx1"/>
                </a:solidFill>
                <a:latin typeface="HGPｺﾞｼｯｸE" panose="020B0900000000000000" pitchFamily="50" charset="-128"/>
                <a:ea typeface="HGPｺﾞｼｯｸE" panose="020B0900000000000000" pitchFamily="50" charset="-128"/>
              </a:rPr>
              <a:t>ここをクリック</a:t>
            </a:r>
            <a:r>
              <a:rPr kumimoji="1" lang="ja-JP" altLang="en-US" sz="1100">
                <a:solidFill>
                  <a:schemeClr val="tx1"/>
                </a:solidFill>
                <a:latin typeface="HGPｺﾞｼｯｸE" panose="020B0900000000000000" pitchFamily="50" charset="-128"/>
                <a:ea typeface="HGPｺﾞｼｯｸE" panose="020B0900000000000000" pitchFamily="50" charset="-128"/>
              </a:rPr>
              <a:t>　　</a:t>
            </a:r>
          </a:p>
          <a:p>
            <a:pPr algn="ctr"/>
            <a:endParaRPr kumimoji="1" lang="ja-JP" altLang="en-US" sz="1100"/>
          </a:p>
        </xdr:txBody>
      </xdr:sp>
      <xdr:sp macro="" textlink="">
        <xdr:nvSpPr>
          <xdr:cNvPr id="5" name="U ターン矢印 4">
            <a:extLst>
              <a:ext uri="{FF2B5EF4-FFF2-40B4-BE49-F238E27FC236}">
                <a16:creationId xmlns:a16="http://schemas.microsoft.com/office/drawing/2014/main" id="{00000000-0008-0000-0800-000005000000}"/>
              </a:ext>
            </a:extLst>
          </xdr:cNvPr>
          <xdr:cNvSpPr/>
        </xdr:nvSpPr>
        <xdr:spPr>
          <a:xfrm rot="5400000">
            <a:off x="978008" y="620858"/>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7</xdr:col>
      <xdr:colOff>76200</xdr:colOff>
      <xdr:row>1</xdr:row>
      <xdr:rowOff>22860</xdr:rowOff>
    </xdr:from>
    <xdr:to>
      <xdr:col>10</xdr:col>
      <xdr:colOff>68581</xdr:colOff>
      <xdr:row>10</xdr:row>
      <xdr:rowOff>141925</xdr:rowOff>
    </xdr:to>
    <xdr:sp macro="" textlink="">
      <xdr:nvSpPr>
        <xdr:cNvPr id="6" name="四角形吹き出し 9">
          <a:extLst>
            <a:ext uri="{FF2B5EF4-FFF2-40B4-BE49-F238E27FC236}">
              <a16:creationId xmlns:a16="http://schemas.microsoft.com/office/drawing/2014/main" id="{00000000-0008-0000-0800-000006000000}"/>
            </a:ext>
          </a:extLst>
        </xdr:cNvPr>
        <xdr:cNvSpPr/>
      </xdr:nvSpPr>
      <xdr:spPr>
        <a:xfrm>
          <a:off x="8991600" y="182880"/>
          <a:ext cx="1874521" cy="2138365"/>
        </a:xfrm>
        <a:prstGeom prst="rect">
          <a:avLst/>
        </a:prstGeom>
        <a:gradFill>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effectLst>
          <a:softEdge rad="31750"/>
        </a:effectLst>
      </xdr:spPr>
      <xdr:style>
        <a:lnRef idx="1">
          <a:schemeClr val="accent4"/>
        </a:lnRef>
        <a:fillRef idx="2">
          <a:schemeClr val="accent4"/>
        </a:fillRef>
        <a:effectRef idx="1">
          <a:schemeClr val="accent4"/>
        </a:effectRef>
        <a:fontRef idx="minor">
          <a:schemeClr val="dk1"/>
        </a:fontRef>
      </xdr:style>
      <xdr:txBody>
        <a:bodyPr vertOverflow="clip" horzOverflow="clip" lIns="144000" tIns="72000" rIns="72000" bIns="72000" rtlCol="0" anchor="ctr" anchorCtr="1"/>
        <a:lstStyle/>
        <a:p>
          <a:pPr algn="l"/>
          <a:r>
            <a:rPr kumimoji="1" lang="ja-JP" altLang="en-US" sz="1100" b="0" cap="none" spc="0">
              <a:ln w="0"/>
              <a:solidFill>
                <a:srgbClr val="FF0000"/>
              </a:solidFill>
              <a:effectLst/>
              <a:latin typeface="HGPｺﾞｼｯｸE" panose="020B0900000000000000" pitchFamily="50" charset="-128"/>
              <a:ea typeface="HGPｺﾞｼｯｸE" panose="020B0900000000000000" pitchFamily="50" charset="-128"/>
            </a:rPr>
            <a:t>動向欄で「未定」を選んだ場合は、いつまでに決定するかの見通しを備考欄にご記入ください。役割分担作成の都合上、動向が確定しだい、速やかに事務局までご連絡ください。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337186</xdr:rowOff>
    </xdr:from>
    <xdr:to>
      <xdr:col>1</xdr:col>
      <xdr:colOff>95249</xdr:colOff>
      <xdr:row>3</xdr:row>
      <xdr:rowOff>259080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0" y="889636"/>
          <a:ext cx="1466849" cy="855344"/>
          <a:chOff x="0" y="1000126"/>
          <a:chExt cx="1466849" cy="857249"/>
        </a:xfrm>
      </xdr:grpSpPr>
      <xdr:sp macro="" textlink="">
        <xdr:nvSpPr>
          <xdr:cNvPr id="15" name="右矢印 14">
            <a:hlinkClick xmlns:r="http://schemas.openxmlformats.org/officeDocument/2006/relationships" r:id="rId1"/>
            <a:extLst>
              <a:ext uri="{FF2B5EF4-FFF2-40B4-BE49-F238E27FC236}">
                <a16:creationId xmlns:a16="http://schemas.microsoft.com/office/drawing/2014/main" id="{00000000-0008-0000-0900-00000F000000}"/>
              </a:ext>
            </a:extLst>
          </xdr:cNvPr>
          <xdr:cNvSpPr/>
        </xdr:nvSpPr>
        <xdr:spPr>
          <a:xfrm rot="10800000" flipV="1">
            <a:off x="0" y="1000126"/>
            <a:ext cx="1466849" cy="857249"/>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16" name="U ターン矢印 15">
            <a:extLst>
              <a:ext uri="{FF2B5EF4-FFF2-40B4-BE49-F238E27FC236}">
                <a16:creationId xmlns:a16="http://schemas.microsoft.com/office/drawing/2014/main" id="{00000000-0008-0000-0900-000010000000}"/>
              </a:ext>
            </a:extLst>
          </xdr:cNvPr>
          <xdr:cNvSpPr/>
        </xdr:nvSpPr>
        <xdr:spPr>
          <a:xfrm rot="5400000">
            <a:off x="1017852" y="1253193"/>
            <a:ext cx="230798" cy="348553"/>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oneCellAnchor>
    <xdr:from>
      <xdr:col>5</xdr:col>
      <xdr:colOff>278130</xdr:colOff>
      <xdr:row>1</xdr:row>
      <xdr:rowOff>45719</xdr:rowOff>
    </xdr:from>
    <xdr:ext cx="1638300" cy="1144906"/>
    <xdr:sp macro="" textlink="">
      <xdr:nvSpPr>
        <xdr:cNvPr id="13" name="右矢印 12">
          <a:hlinkClick xmlns:r="http://schemas.openxmlformats.org/officeDocument/2006/relationships" r:id="rId2"/>
          <a:extLst>
            <a:ext uri="{FF2B5EF4-FFF2-40B4-BE49-F238E27FC236}">
              <a16:creationId xmlns:a16="http://schemas.microsoft.com/office/drawing/2014/main" id="{00000000-0008-0000-0900-00000D000000}"/>
            </a:ext>
          </a:extLst>
        </xdr:cNvPr>
        <xdr:cNvSpPr/>
      </xdr:nvSpPr>
      <xdr:spPr>
        <a:xfrm>
          <a:off x="7183755" y="255269"/>
          <a:ext cx="1638300" cy="1144906"/>
        </a:xfrm>
        <a:prstGeom prst="rightArrow">
          <a:avLst>
            <a:gd name="adj1" fmla="val 59449"/>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（印刷前の確認）</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a:t>
          </a:r>
        </a:p>
        <a:p>
          <a:pPr algn="ctr"/>
          <a:endParaRPr kumimoji="1" lang="ja-JP" altLang="en-US" sz="1100"/>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5</xdr:col>
      <xdr:colOff>295275</xdr:colOff>
      <xdr:row>1</xdr:row>
      <xdr:rowOff>47625</xdr:rowOff>
    </xdr:from>
    <xdr:ext cx="1638300" cy="1200150"/>
    <xdr:sp macro="" textlink="">
      <xdr:nvSpPr>
        <xdr:cNvPr id="10" name="右矢印 9">
          <a:hlinkClick xmlns:r="http://schemas.openxmlformats.org/officeDocument/2006/relationships" r:id="rId1"/>
          <a:extLst>
            <a:ext uri="{FF2B5EF4-FFF2-40B4-BE49-F238E27FC236}">
              <a16:creationId xmlns:a16="http://schemas.microsoft.com/office/drawing/2014/main" id="{00000000-0008-0000-0A00-00000A000000}"/>
            </a:ext>
          </a:extLst>
        </xdr:cNvPr>
        <xdr:cNvSpPr/>
      </xdr:nvSpPr>
      <xdr:spPr>
        <a:xfrm>
          <a:off x="7200900" y="257175"/>
          <a:ext cx="1638300" cy="1200150"/>
        </a:xfrm>
        <a:prstGeom prst="rightArrow">
          <a:avLst>
            <a:gd name="adj1" fmla="val 59449"/>
            <a:gd name="adj2" fmla="val 50000"/>
          </a:avLst>
        </a:prstGeom>
        <a:solidFill>
          <a:schemeClr val="accent2">
            <a:lumMod val="60000"/>
            <a:lumOff val="40000"/>
          </a:schemeClr>
        </a:solidFill>
        <a:ln w="34925">
          <a:solidFill>
            <a:schemeClr val="accent2">
              <a:lumMod val="75000"/>
            </a:schemeClr>
          </a:solidFill>
        </a:ln>
        <a:effectLst>
          <a:glow rad="228600">
            <a:schemeClr val="accent2">
              <a:satMod val="175000"/>
              <a:alpha val="59000"/>
            </a:schemeClr>
          </a:glow>
          <a:outerShdw blurRad="50800" dist="50800" dir="5400000" algn="ctr" rotWithShape="0">
            <a:schemeClr val="accent2">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次に進む</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（印刷前の確認）</a:t>
          </a:r>
        </a:p>
        <a:p>
          <a:pPr algn="l"/>
          <a:r>
            <a:rPr kumimoji="1" lang="ja-JP" altLang="en-US" sz="1100">
              <a:solidFill>
                <a:srgbClr val="FF0000"/>
              </a:solidFill>
              <a:latin typeface="HGPｺﾞｼｯｸE" panose="020B0900000000000000" pitchFamily="50" charset="-128"/>
              <a:ea typeface="HGPｺﾞｼｯｸE" panose="020B0900000000000000" pitchFamily="50" charset="-128"/>
            </a:rPr>
            <a:t>ここをクリック</a:t>
          </a:r>
        </a:p>
        <a:p>
          <a:pPr algn="ctr"/>
          <a:endParaRPr kumimoji="1" lang="ja-JP" altLang="en-US" sz="1100"/>
        </a:p>
      </xdr:txBody>
    </xdr:sp>
    <xdr:clientData fPrintsWithSheet="0"/>
  </xdr:oneCellAnchor>
  <xdr:twoCellAnchor>
    <xdr:from>
      <xdr:col>0</xdr:col>
      <xdr:colOff>0</xdr:colOff>
      <xdr:row>2</xdr:row>
      <xdr:rowOff>466726</xdr:rowOff>
    </xdr:from>
    <xdr:to>
      <xdr:col>1</xdr:col>
      <xdr:colOff>95249</xdr:colOff>
      <xdr:row>4</xdr:row>
      <xdr:rowOff>114300</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0" y="1028701"/>
          <a:ext cx="1466849" cy="857249"/>
          <a:chOff x="28575" y="266699"/>
          <a:chExt cx="1457324" cy="990601"/>
        </a:xfrm>
      </xdr:grpSpPr>
      <xdr:sp macro="" textlink="">
        <xdr:nvSpPr>
          <xdr:cNvPr id="12" name="右矢印 11">
            <a:hlinkClick xmlns:r="http://schemas.openxmlformats.org/officeDocument/2006/relationships" r:id="rId2"/>
            <a:extLst>
              <a:ext uri="{FF2B5EF4-FFF2-40B4-BE49-F238E27FC236}">
                <a16:creationId xmlns:a16="http://schemas.microsoft.com/office/drawing/2014/main" id="{00000000-0008-0000-0A00-00000C000000}"/>
              </a:ext>
            </a:extLst>
          </xdr:cNvPr>
          <xdr:cNvSpPr/>
        </xdr:nvSpPr>
        <xdr:spPr>
          <a:xfrm rot="10800000" flipV="1">
            <a:off x="28575" y="266699"/>
            <a:ext cx="1457324" cy="990601"/>
          </a:xfrm>
          <a:prstGeom prst="rightArrow">
            <a:avLst>
              <a:gd name="adj1" fmla="val 59449"/>
              <a:gd name="adj2" fmla="val 50000"/>
            </a:avLst>
          </a:prstGeom>
          <a:solidFill>
            <a:schemeClr val="accent1">
              <a:lumMod val="60000"/>
              <a:lumOff val="40000"/>
            </a:schemeClr>
          </a:solidFill>
          <a:ln w="34925">
            <a:solidFill>
              <a:schemeClr val="accent1">
                <a:lumMod val="75000"/>
              </a:schemeClr>
            </a:solidFill>
          </a:ln>
          <a:effectLst>
            <a:glow rad="228600">
              <a:srgbClr val="9BC2E6">
                <a:alpha val="59000"/>
              </a:srgbClr>
            </a:glow>
            <a:outerShdw blurRad="50800" dist="50800" dir="5400000" algn="ctr" rotWithShape="0">
              <a:schemeClr val="accent1">
                <a:lumMod val="50000"/>
              </a:schemeClr>
            </a:outerShdw>
            <a:softEdge rad="12700"/>
          </a:effectLst>
          <a:scene3d>
            <a:camera prst="perspectiveLef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36000" rIns="0" bIns="36000" rtlCol="0" anchor="ctr" anchorCtr="0">
            <a:noAutofit/>
          </a:bodyPr>
          <a:lstStyle/>
          <a:p>
            <a:pPr algn="l"/>
            <a:r>
              <a:rPr kumimoji="1" lang="ja-JP" altLang="en-US" sz="1100">
                <a:solidFill>
                  <a:schemeClr val="tx1"/>
                </a:solidFill>
                <a:latin typeface="HGPｺﾞｼｯｸE" panose="020B0900000000000000" pitchFamily="50" charset="-128"/>
                <a:ea typeface="HGPｺﾞｼｯｸE" panose="020B0900000000000000" pitchFamily="50" charset="-128"/>
              </a:rPr>
              <a:t>前にもどる　　</a:t>
            </a:r>
          </a:p>
          <a:p>
            <a:pPr algn="l"/>
            <a:r>
              <a:rPr kumimoji="1" lang="ja-JP" altLang="en-US" sz="1100">
                <a:solidFill>
                  <a:schemeClr val="tx1"/>
                </a:solidFill>
                <a:latin typeface="HGPｺﾞｼｯｸE" panose="020B0900000000000000" pitchFamily="50" charset="-128"/>
                <a:ea typeface="HGPｺﾞｼｯｸE" panose="020B0900000000000000" pitchFamily="50" charset="-128"/>
              </a:rPr>
              <a:t>ここをクリック　　</a:t>
            </a:r>
          </a:p>
          <a:p>
            <a:pPr algn="ctr"/>
            <a:endParaRPr kumimoji="1" lang="ja-JP" altLang="en-US" sz="1100"/>
          </a:p>
        </xdr:txBody>
      </xdr:sp>
      <xdr:sp macro="" textlink="">
        <xdr:nvSpPr>
          <xdr:cNvPr id="13" name="U ターン矢印 12">
            <a:extLst>
              <a:ext uri="{FF2B5EF4-FFF2-40B4-BE49-F238E27FC236}">
                <a16:creationId xmlns:a16="http://schemas.microsoft.com/office/drawing/2014/main" id="{00000000-0008-0000-0A00-00000D000000}"/>
              </a:ext>
            </a:extLst>
          </xdr:cNvPr>
          <xdr:cNvSpPr/>
        </xdr:nvSpPr>
        <xdr:spPr>
          <a:xfrm rot="5400000">
            <a:off x="1058970" y="598380"/>
            <a:ext cx="266700" cy="346290"/>
          </a:xfrm>
          <a:prstGeom prst="utur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fPrintsWithSheet="0"/>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ctrlProp" Target="../ctrlProps/ctrlProp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DC4A-D8C2-43ED-A4A3-049DDCB7CECE}">
  <sheetPr codeName="Sheet12"/>
  <dimension ref="A1:J14"/>
  <sheetViews>
    <sheetView workbookViewId="0">
      <selection activeCell="B15" sqref="B15"/>
    </sheetView>
  </sheetViews>
  <sheetFormatPr defaultRowHeight="13.5" x14ac:dyDescent="0.15"/>
  <cols>
    <col min="4" max="4" width="17.75" bestFit="1" customWidth="1"/>
    <col min="5" max="5" width="10" bestFit="1" customWidth="1"/>
    <col min="6" max="6" width="17.875" bestFit="1" customWidth="1"/>
  </cols>
  <sheetData>
    <row r="1" spans="1:10" x14ac:dyDescent="0.15">
      <c r="A1" t="s">
        <v>1239</v>
      </c>
    </row>
    <row r="2" spans="1:10" x14ac:dyDescent="0.15">
      <c r="A2" s="608"/>
      <c r="D2" t="s">
        <v>1249</v>
      </c>
      <c r="E2" t="s">
        <v>1245</v>
      </c>
      <c r="F2" t="s">
        <v>1248</v>
      </c>
    </row>
    <row r="3" spans="1:10" x14ac:dyDescent="0.15">
      <c r="A3" s="609">
        <v>45785</v>
      </c>
      <c r="B3" t="s">
        <v>1240</v>
      </c>
      <c r="D3">
        <v>1</v>
      </c>
      <c r="E3">
        <v>0</v>
      </c>
      <c r="F3">
        <v>1</v>
      </c>
      <c r="I3">
        <v>0</v>
      </c>
      <c r="J3" t="s">
        <v>1247</v>
      </c>
    </row>
    <row r="4" spans="1:10" x14ac:dyDescent="0.15">
      <c r="A4" s="609">
        <v>45786</v>
      </c>
      <c r="B4" t="s">
        <v>1241</v>
      </c>
      <c r="D4">
        <v>1</v>
      </c>
      <c r="E4">
        <v>1</v>
      </c>
      <c r="F4">
        <v>1</v>
      </c>
      <c r="I4">
        <v>1</v>
      </c>
      <c r="J4" t="s">
        <v>1246</v>
      </c>
    </row>
    <row r="5" spans="1:10" x14ac:dyDescent="0.15">
      <c r="A5" s="609">
        <v>45790</v>
      </c>
      <c r="B5" t="s">
        <v>1242</v>
      </c>
      <c r="D5">
        <v>1</v>
      </c>
      <c r="E5">
        <v>0</v>
      </c>
      <c r="F5">
        <v>0</v>
      </c>
    </row>
    <row r="6" spans="1:10" x14ac:dyDescent="0.15">
      <c r="A6" s="609">
        <v>45790</v>
      </c>
      <c r="B6" t="s">
        <v>1243</v>
      </c>
      <c r="D6">
        <v>1</v>
      </c>
      <c r="E6">
        <v>1</v>
      </c>
      <c r="F6">
        <v>0</v>
      </c>
    </row>
    <row r="7" spans="1:10" x14ac:dyDescent="0.15">
      <c r="A7" s="609">
        <v>45790</v>
      </c>
      <c r="B7" t="s">
        <v>1250</v>
      </c>
    </row>
    <row r="8" spans="1:10" x14ac:dyDescent="0.15">
      <c r="A8" s="609">
        <v>45793</v>
      </c>
      <c r="B8" t="s">
        <v>1288</v>
      </c>
    </row>
    <row r="9" spans="1:10" x14ac:dyDescent="0.15">
      <c r="A9" s="609">
        <v>45796</v>
      </c>
      <c r="B9" t="s">
        <v>1289</v>
      </c>
    </row>
    <row r="10" spans="1:10" x14ac:dyDescent="0.15">
      <c r="A10" s="609">
        <v>45819</v>
      </c>
      <c r="B10" t="s">
        <v>1293</v>
      </c>
    </row>
    <row r="11" spans="1:10" x14ac:dyDescent="0.15">
      <c r="A11" s="609">
        <v>45888</v>
      </c>
      <c r="B11" t="s">
        <v>1310</v>
      </c>
      <c r="D11">
        <v>1</v>
      </c>
      <c r="E11">
        <v>1</v>
      </c>
      <c r="F11">
        <v>1</v>
      </c>
    </row>
    <row r="12" spans="1:10" x14ac:dyDescent="0.15">
      <c r="A12" s="609">
        <v>45909</v>
      </c>
      <c r="B12" t="s">
        <v>1312</v>
      </c>
    </row>
    <row r="13" spans="1:10" x14ac:dyDescent="0.15">
      <c r="A13" s="609">
        <v>45937</v>
      </c>
      <c r="B13" t="s">
        <v>1324</v>
      </c>
    </row>
    <row r="14" spans="1:10" x14ac:dyDescent="0.15">
      <c r="A14" s="609">
        <v>45937</v>
      </c>
      <c r="B14" t="s">
        <v>1310</v>
      </c>
    </row>
  </sheetData>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O277"/>
  <sheetViews>
    <sheetView showZero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B6" sqref="B6"/>
    </sheetView>
  </sheetViews>
  <sheetFormatPr defaultColWidth="9" defaultRowHeight="15" x14ac:dyDescent="0.15"/>
  <cols>
    <col min="1" max="1" width="18" style="68" customWidth="1"/>
    <col min="2" max="3" width="16.875" style="68" customWidth="1"/>
    <col min="4" max="4" width="22.5" style="68" customWidth="1"/>
    <col min="5" max="5" width="16.375" style="68" customWidth="1"/>
    <col min="6" max="7" width="13.125" style="68" customWidth="1"/>
    <col min="8" max="8" width="23" style="370" customWidth="1"/>
    <col min="9" max="9" width="5.125" style="71" customWidth="1"/>
    <col min="10" max="12" width="5.375" style="522" customWidth="1"/>
    <col min="13" max="13" width="9" style="520"/>
    <col min="14" max="14" width="9" style="71"/>
    <col min="15" max="15" width="9" style="452"/>
    <col min="16" max="16384" width="9" style="68"/>
  </cols>
  <sheetData>
    <row r="1" spans="1:15" ht="16.5" thickBot="1" x14ac:dyDescent="0.2">
      <c r="A1" s="366" t="s">
        <v>301</v>
      </c>
      <c r="B1" s="367"/>
      <c r="C1" s="367"/>
      <c r="D1" s="367"/>
      <c r="E1" s="367"/>
      <c r="F1" s="367"/>
      <c r="G1" s="367"/>
      <c r="H1" s="368"/>
      <c r="I1" s="462"/>
      <c r="J1" s="509"/>
      <c r="K1" s="509"/>
      <c r="L1" s="509"/>
      <c r="M1" s="510"/>
      <c r="N1" s="462"/>
    </row>
    <row r="2" spans="1:15" ht="27" customHeight="1" thickBot="1" x14ac:dyDescent="0.2">
      <c r="A2" s="557" t="s">
        <v>509</v>
      </c>
      <c r="B2" s="683" t="s">
        <v>508</v>
      </c>
      <c r="C2" s="684"/>
      <c r="D2" s="684"/>
      <c r="E2" s="684"/>
      <c r="F2" s="684"/>
      <c r="G2" s="685"/>
      <c r="H2" s="368"/>
      <c r="I2" s="511">
        <f>(初期設定!C11)</f>
        <v>0</v>
      </c>
      <c r="J2" s="510" t="str">
        <f>(初期設定!D11)</f>
        <v>アナウンス</v>
      </c>
      <c r="K2" s="510">
        <f>(初期設定!C20)</f>
        <v>1</v>
      </c>
      <c r="L2" s="510">
        <f>(初期設定!D20)</f>
        <v>0</v>
      </c>
      <c r="M2" s="510" t="str">
        <f>(初期設定!D32)</f>
        <v>DVD-R</v>
      </c>
      <c r="N2" s="511"/>
    </row>
    <row r="3" spans="1:15" ht="73.5" customHeight="1" thickBot="1" x14ac:dyDescent="0.2">
      <c r="A3" s="559"/>
      <c r="B3" s="367"/>
      <c r="C3" s="367"/>
      <c r="D3" s="367"/>
      <c r="E3" s="367"/>
      <c r="F3" s="367"/>
      <c r="G3" s="367"/>
      <c r="H3" s="368"/>
      <c r="I3" s="511">
        <f>(初期設定!C12)</f>
        <v>0</v>
      </c>
      <c r="J3" s="510" t="str">
        <f>(初期設定!D12)</f>
        <v>朗読</v>
      </c>
      <c r="K3" s="510">
        <f>(初期設定!C21)</f>
        <v>2</v>
      </c>
      <c r="L3" s="510">
        <f>(初期設定!D21)</f>
        <v>0</v>
      </c>
      <c r="M3" s="510" t="str">
        <f>(初期設定!D33)</f>
        <v>USBメモリ</v>
      </c>
      <c r="N3" s="511"/>
    </row>
    <row r="4" spans="1:15" ht="21.75" customHeight="1" x14ac:dyDescent="0.15">
      <c r="A4" s="512"/>
      <c r="B4" s="513" t="s">
        <v>302</v>
      </c>
      <c r="C4" s="761" t="s">
        <v>906</v>
      </c>
      <c r="D4" s="755" t="s">
        <v>1236</v>
      </c>
      <c r="E4" s="755" t="s">
        <v>303</v>
      </c>
      <c r="F4" s="757" t="s">
        <v>304</v>
      </c>
      <c r="G4" s="758"/>
      <c r="H4" s="368"/>
      <c r="I4" s="511">
        <f>(初期設定!C13)</f>
        <v>0</v>
      </c>
      <c r="J4" s="510" t="str">
        <f>(初期設定!D13)</f>
        <v>ラジオ番組</v>
      </c>
      <c r="K4" s="510">
        <f>(初期設定!C22)</f>
        <v>3</v>
      </c>
      <c r="L4" s="510">
        <f>(初期設定!D22)</f>
        <v>0</v>
      </c>
      <c r="M4" s="510"/>
      <c r="N4" s="511"/>
      <c r="O4" s="462"/>
    </row>
    <row r="5" spans="1:15" ht="32.25" customHeight="1" x14ac:dyDescent="0.15">
      <c r="A5" s="512"/>
      <c r="B5" s="514" t="s">
        <v>305</v>
      </c>
      <c r="C5" s="762"/>
      <c r="D5" s="756"/>
      <c r="E5" s="756"/>
      <c r="F5" s="759"/>
      <c r="G5" s="760"/>
      <c r="H5" s="368"/>
      <c r="I5" s="511">
        <f>(初期設定!C14)</f>
        <v>0</v>
      </c>
      <c r="J5" s="510" t="str">
        <f>(初期設定!D14)</f>
        <v>テレビ番組</v>
      </c>
      <c r="K5" s="510">
        <f>(初期設定!C23)</f>
        <v>4</v>
      </c>
      <c r="L5" s="510">
        <f>(初期設定!D23)</f>
        <v>0</v>
      </c>
      <c r="M5" s="510"/>
      <c r="N5" s="511"/>
      <c r="O5" s="367"/>
    </row>
    <row r="6" spans="1:15" ht="15" customHeight="1" x14ac:dyDescent="0.15">
      <c r="A6" s="367">
        <v>1</v>
      </c>
      <c r="B6" s="613"/>
      <c r="C6" s="614"/>
      <c r="D6" s="616" t="str">
        <f>IF((Ⅳ１!$I$12)="次に進む前に確認が必要です！","入力不可(前ページへ戻って確認！)",IF((Ⅳ１!$I$12)="OK！",IF(C6="", "", VLOOKUP(C6,県放送部員データ!$A$2:$F$304,3,0)),""))</f>
        <v>入力不可(前ページへ戻って確認！)</v>
      </c>
      <c r="E6" s="617" t="str">
        <f>IF(C6="","",VLOOKUP(C6,県放送部員データ!$A$2:$F$304,4,0))</f>
        <v/>
      </c>
      <c r="F6" s="556">
        <f>IF(B6="講習","右欄に入力→",IF(B6="アナウンス","右欄に入力→",IF(B6="朗読","右欄に入力→",IF(B6="テレビ番組","",IF(B6="ラジオ番組","",IF(B6="創作テレビドラマ","",IF(B6="創作ラジオドラマ","",IF(B6="校内放送研究発表","",IF(B6="番組部門のみ参加","右欄に入力→",)))))))))</f>
        <v>0</v>
      </c>
      <c r="G6" s="594" t="str">
        <f>IF(C6="","",VLOOKUP(C6,県放送部員データ!$A$2:$F$304,5,0))</f>
        <v/>
      </c>
      <c r="H6" s="368"/>
      <c r="I6" s="511">
        <f>(初期設定!C15)</f>
        <v>0</v>
      </c>
      <c r="J6" s="510" t="str">
        <f>(初期設定!D15)</f>
        <v>AM(高文祭)</v>
      </c>
      <c r="K6" s="510">
        <f>(初期設定!C24)</f>
        <v>5</v>
      </c>
      <c r="L6" s="510">
        <f>(初期設定!D24)</f>
        <v>0</v>
      </c>
      <c r="M6" s="510"/>
      <c r="N6" s="511"/>
      <c r="O6" s="367"/>
    </row>
    <row r="7" spans="1:15" ht="15" customHeight="1" x14ac:dyDescent="0.15">
      <c r="A7" s="367">
        <v>2</v>
      </c>
      <c r="B7" s="613"/>
      <c r="C7" s="615"/>
      <c r="D7" s="616" t="str">
        <f>IF((Ⅳ１!$I$12)="次に進む前に確認が必要です！","入力不可(前ページへ戻って確認！)",IF((Ⅳ１!$I$12)="OK！",IF(C7="", "", VLOOKUP(C7,県放送部員データ!$A$2:$F$304,3,0)),""))</f>
        <v>入力不可(前ページへ戻って確認！)</v>
      </c>
      <c r="E7" s="618" t="str">
        <f>IF(C7="","",VLOOKUP(C7,県放送部員データ!$A$2:$F$304,4,0))</f>
        <v/>
      </c>
      <c r="F7" s="556">
        <f t="shared" ref="F7:F65" si="0">IF(B7="講習","右欄に入力→",IF(B7="アナウンス","右欄に入力→",IF(B7="朗読","右欄に入力→",IF(B7="テレビ番組","",IF(B7="ラジオ番組","",IF(B7="創作テレビドラマ","",IF(B7="創作ラジオドラマ","",IF(B7="校内放送研究発表","",IF(B7="番組部門のみ参加","右欄に入力→",)))))))))</f>
        <v>0</v>
      </c>
      <c r="G7" s="594" t="str">
        <f>IF(C7="","",VLOOKUP(C7,県放送部員データ!$A$2:$F$304,5,0))</f>
        <v/>
      </c>
      <c r="H7" s="368"/>
      <c r="I7" s="511">
        <f>(初期設定!C16)</f>
        <v>0</v>
      </c>
      <c r="J7" s="510" t="str">
        <f>(初期設定!D16)</f>
        <v>VM(高文祭)</v>
      </c>
      <c r="K7" s="510">
        <f>(初期設定!C25)</f>
        <v>0</v>
      </c>
      <c r="L7" s="510">
        <f>(初期設定!D25)</f>
        <v>0</v>
      </c>
      <c r="M7" s="510"/>
      <c r="N7" s="511"/>
      <c r="O7" s="367"/>
    </row>
    <row r="8" spans="1:15" ht="15" customHeight="1" x14ac:dyDescent="0.15">
      <c r="A8" s="367">
        <v>3</v>
      </c>
      <c r="B8" s="613"/>
      <c r="C8" s="615"/>
      <c r="D8" s="616" t="str">
        <f>IF((Ⅳ１!$I$12)="次に進む前に確認が必要です！","入力不可(前ページへ戻って確認！)",IF((Ⅳ１!$I$12)="OK！",IF(C8="", "", VLOOKUP(C8,県放送部員データ!$A$2:$F$304,3,0)),""))</f>
        <v>入力不可(前ページへ戻って確認！)</v>
      </c>
      <c r="E8" s="618" t="str">
        <f>IF(C8="","",VLOOKUP(C8,県放送部員データ!$A$2:$F$304,4,0))</f>
        <v/>
      </c>
      <c r="F8" s="556">
        <f t="shared" si="0"/>
        <v>0</v>
      </c>
      <c r="G8" s="594" t="str">
        <f>IF(C8="","",VLOOKUP(C8,県放送部員データ!$A$2:$F$304,5,0))</f>
        <v/>
      </c>
      <c r="H8" s="368"/>
      <c r="I8" s="511">
        <f>(初期設定!C17)</f>
        <v>0</v>
      </c>
      <c r="J8" s="510" t="str">
        <f>(初期設定!D17)</f>
        <v>番組部門のみ参加</v>
      </c>
      <c r="K8" s="510">
        <f>(初期設定!C26)</f>
        <v>0</v>
      </c>
      <c r="L8" s="510">
        <f>(初期設定!D26)</f>
        <v>0</v>
      </c>
      <c r="M8" s="510"/>
      <c r="N8" s="511"/>
      <c r="O8" s="367"/>
    </row>
    <row r="9" spans="1:15" ht="15" customHeight="1" x14ac:dyDescent="0.15">
      <c r="A9" s="367">
        <v>4</v>
      </c>
      <c r="B9" s="613"/>
      <c r="C9" s="615"/>
      <c r="D9" s="616" t="str">
        <f>IF((Ⅳ１!$I$12)="次に進む前に確認が必要です！","入力不可(前ページへ戻って確認！)",IF((Ⅳ１!$I$12)="OK！",IF(C9="", "", VLOOKUP(C9,県放送部員データ!$A$2:$F$304,3,0)),""))</f>
        <v>入力不可(前ページへ戻って確認！)</v>
      </c>
      <c r="E9" s="618" t="str">
        <f>IF(C9="","",VLOOKUP(C9,県放送部員データ!$A$2:$F$304,4,0))</f>
        <v/>
      </c>
      <c r="F9" s="556">
        <f t="shared" si="0"/>
        <v>0</v>
      </c>
      <c r="G9" s="594" t="str">
        <f>IF(C9="","",VLOOKUP(C9,県放送部員データ!$A$2:$F$304,5,0))</f>
        <v/>
      </c>
      <c r="H9" s="368"/>
      <c r="I9" s="511">
        <f>(初期設定!C18)</f>
        <v>0</v>
      </c>
      <c r="J9" s="510" t="str">
        <f>(初期設定!D18)</f>
        <v xml:space="preserve"> </v>
      </c>
      <c r="K9" s="510">
        <f>(初期設定!C27)</f>
        <v>0</v>
      </c>
      <c r="L9" s="510"/>
      <c r="M9" s="510"/>
      <c r="N9" s="511"/>
      <c r="O9" s="367"/>
    </row>
    <row r="10" spans="1:15" ht="15" customHeight="1" x14ac:dyDescent="0.15">
      <c r="A10" s="367">
        <v>5</v>
      </c>
      <c r="B10" s="613"/>
      <c r="C10" s="615"/>
      <c r="D10" s="616" t="str">
        <f>IF((Ⅳ１!$I$12)="次に進む前に確認が必要です！","入力不可(前ページへ戻って確認！)",IF((Ⅳ１!$I$12)="OK！",IF(C10="", "", VLOOKUP(C10,県放送部員データ!$A$2:$F$304,3,0)),""))</f>
        <v>入力不可(前ページへ戻って確認！)</v>
      </c>
      <c r="E10" s="618" t="str">
        <f>IF(C10="","",VLOOKUP(C10,県放送部員データ!$A$2:$F$304,4,0))</f>
        <v/>
      </c>
      <c r="F10" s="556">
        <f t="shared" si="0"/>
        <v>0</v>
      </c>
      <c r="G10" s="594" t="str">
        <f>IF(C10="","",VLOOKUP(C10,県放送部員データ!$A$2:$F$304,5,0))</f>
        <v/>
      </c>
      <c r="H10" s="368"/>
      <c r="I10" s="511"/>
      <c r="J10" s="510"/>
      <c r="K10" s="510"/>
      <c r="L10" s="510"/>
      <c r="M10" s="510"/>
      <c r="N10" s="511"/>
      <c r="O10" s="367"/>
    </row>
    <row r="11" spans="1:15" ht="15" customHeight="1" x14ac:dyDescent="0.15">
      <c r="A11" s="367">
        <v>6</v>
      </c>
      <c r="B11" s="613"/>
      <c r="C11" s="615"/>
      <c r="D11" s="616" t="str">
        <f>IF((Ⅳ１!$I$12)="次に進む前に確認が必要です！","入力不可(前ページへ戻って確認！)",IF((Ⅳ１!$I$12)="OK！",IF(C11="", "", VLOOKUP(C11,県放送部員データ!$A$2:$F$304,3,0)),""))</f>
        <v>入力不可(前ページへ戻って確認！)</v>
      </c>
      <c r="E11" s="618" t="str">
        <f>IF(C11="","",VLOOKUP(C11,県放送部員データ!$A$2:$F$304,4,0))</f>
        <v/>
      </c>
      <c r="F11" s="556">
        <f t="shared" si="0"/>
        <v>0</v>
      </c>
      <c r="G11" s="594" t="str">
        <f>IF(C11="","",VLOOKUP(C11,県放送部員データ!$A$2:$F$304,5,0))</f>
        <v/>
      </c>
      <c r="H11" s="368"/>
      <c r="I11" s="511"/>
      <c r="J11" s="510"/>
      <c r="K11" s="510"/>
      <c r="L11" s="510"/>
      <c r="M11" s="510"/>
      <c r="N11" s="511"/>
      <c r="O11" s="367"/>
    </row>
    <row r="12" spans="1:15" ht="15" customHeight="1" x14ac:dyDescent="0.15">
      <c r="A12" s="367">
        <v>7</v>
      </c>
      <c r="B12" s="613"/>
      <c r="C12" s="615"/>
      <c r="D12" s="616" t="str">
        <f>IF((Ⅳ１!$I$12)="次に進む前に確認が必要です！","入力不可(前ページへ戻って確認！)",IF((Ⅳ１!$I$12)="OK！",IF(C12="", "", VLOOKUP(C12,県放送部員データ!$A$2:$F$304,3,0)),""))</f>
        <v>入力不可(前ページへ戻って確認！)</v>
      </c>
      <c r="E12" s="618" t="str">
        <f>IF(C12="","",VLOOKUP(C12,県放送部員データ!$A$2:$F$304,4,0))</f>
        <v/>
      </c>
      <c r="F12" s="556">
        <f t="shared" si="0"/>
        <v>0</v>
      </c>
      <c r="G12" s="594" t="str">
        <f>IF(C12="","",VLOOKUP(C12,県放送部員データ!$A$2:$F$304,5,0))</f>
        <v/>
      </c>
      <c r="H12" s="368"/>
      <c r="I12" s="511"/>
      <c r="J12" s="510"/>
      <c r="K12" s="510"/>
      <c r="L12" s="510"/>
      <c r="M12" s="510"/>
      <c r="N12" s="511"/>
      <c r="O12" s="367"/>
    </row>
    <row r="13" spans="1:15" ht="15" customHeight="1" x14ac:dyDescent="0.15">
      <c r="A13" s="367">
        <v>8</v>
      </c>
      <c r="B13" s="613"/>
      <c r="C13" s="615"/>
      <c r="D13" s="616" t="str">
        <f>IF((Ⅳ１!$I$12)="次に進む前に確認が必要です！","入力不可(前ページへ戻って確認！)",IF((Ⅳ１!$I$12)="OK！",IF(C13="", "", VLOOKUP(C13,県放送部員データ!$A$2:$F$304,3,0)),""))</f>
        <v>入力不可(前ページへ戻って確認！)</v>
      </c>
      <c r="E13" s="618" t="str">
        <f>IF(C13="","",VLOOKUP(C13,県放送部員データ!$A$2:$F$304,4,0))</f>
        <v/>
      </c>
      <c r="F13" s="556">
        <f t="shared" si="0"/>
        <v>0</v>
      </c>
      <c r="G13" s="594" t="str">
        <f>IF(C13="","",VLOOKUP(C13,県放送部員データ!$A$2:$F$304,5,0))</f>
        <v/>
      </c>
      <c r="H13" s="368"/>
      <c r="I13" s="462"/>
      <c r="J13" s="510"/>
      <c r="K13" s="510"/>
      <c r="L13" s="510"/>
      <c r="M13" s="510"/>
      <c r="N13" s="511"/>
      <c r="O13" s="367"/>
    </row>
    <row r="14" spans="1:15" ht="15" customHeight="1" x14ac:dyDescent="0.15">
      <c r="A14" s="367">
        <v>9</v>
      </c>
      <c r="B14" s="613"/>
      <c r="C14" s="615"/>
      <c r="D14" s="616" t="str">
        <f>IF((Ⅳ１!$I$12)="次に進む前に確認が必要です！","入力不可(前ページへ戻って確認！)",IF((Ⅳ１!$I$12)="OK！",IF(C14="", "", VLOOKUP(C14,県放送部員データ!$A$2:$F$304,3,0)),""))</f>
        <v>入力不可(前ページへ戻って確認！)</v>
      </c>
      <c r="E14" s="618" t="str">
        <f>IF(C14="","",VLOOKUP(C14,県放送部員データ!$A$2:$F$304,4,0))</f>
        <v/>
      </c>
      <c r="F14" s="556">
        <f t="shared" si="0"/>
        <v>0</v>
      </c>
      <c r="G14" s="594" t="str">
        <f>IF(C14="","",VLOOKUP(C14,県放送部員データ!$A$2:$F$304,5,0))</f>
        <v/>
      </c>
      <c r="H14" s="368"/>
      <c r="I14" s="462"/>
      <c r="J14" s="510"/>
      <c r="K14" s="510"/>
      <c r="L14" s="510"/>
      <c r="M14" s="510"/>
      <c r="N14" s="511"/>
      <c r="O14" s="367"/>
    </row>
    <row r="15" spans="1:15" ht="15" customHeight="1" x14ac:dyDescent="0.15">
      <c r="A15" s="367">
        <v>10</v>
      </c>
      <c r="B15" s="613"/>
      <c r="C15" s="615"/>
      <c r="D15" s="616" t="str">
        <f>IF((Ⅳ１!$I$12)="次に進む前に確認が必要です！","入力不可(前ページへ戻って確認！)",IF((Ⅳ１!$I$12)="OK！",IF(C15="", "", VLOOKUP(C15,県放送部員データ!$A$2:$F$304,3,0)),""))</f>
        <v>入力不可(前ページへ戻って確認！)</v>
      </c>
      <c r="E15" s="618" t="str">
        <f>IF(C15="","",VLOOKUP(C15,県放送部員データ!$A$2:$F$304,4,0))</f>
        <v/>
      </c>
      <c r="F15" s="556">
        <f t="shared" si="0"/>
        <v>0</v>
      </c>
      <c r="G15" s="594" t="str">
        <f>IF(C15="","",VLOOKUP(C15,県放送部員データ!$A$2:$F$304,5,0))</f>
        <v/>
      </c>
      <c r="H15" s="368"/>
      <c r="I15" s="462"/>
      <c r="J15" s="510"/>
      <c r="K15" s="510"/>
      <c r="L15" s="510"/>
      <c r="M15" s="510"/>
      <c r="N15" s="511"/>
      <c r="O15" s="367"/>
    </row>
    <row r="16" spans="1:15" ht="15" customHeight="1" x14ac:dyDescent="0.15">
      <c r="A16" s="367">
        <v>11</v>
      </c>
      <c r="B16" s="613"/>
      <c r="C16" s="615"/>
      <c r="D16" s="616" t="str">
        <f>IF((Ⅳ１!$I$12)="次に進む前に確認が必要です！","入力不可(前ページへ戻って確認！)",IF((Ⅳ１!$I$12)="OK！",IF(C16="", "", VLOOKUP(C16,県放送部員データ!$A$2:$F$304,3,0)),""))</f>
        <v>入力不可(前ページへ戻って確認！)</v>
      </c>
      <c r="E16" s="618" t="str">
        <f>IF(C16="","",VLOOKUP(C16,県放送部員データ!$A$2:$F$304,4,0))</f>
        <v/>
      </c>
      <c r="F16" s="556">
        <f t="shared" si="0"/>
        <v>0</v>
      </c>
      <c r="G16" s="594" t="str">
        <f>IF(C16="","",VLOOKUP(C16,県放送部員データ!$A$2:$F$304,5,0))</f>
        <v/>
      </c>
      <c r="H16" s="368"/>
      <c r="I16" s="462"/>
      <c r="J16" s="510"/>
      <c r="K16" s="510"/>
      <c r="L16" s="510"/>
      <c r="M16" s="510"/>
      <c r="N16" s="511"/>
      <c r="O16" s="367"/>
    </row>
    <row r="17" spans="1:15" ht="15" customHeight="1" x14ac:dyDescent="0.15">
      <c r="A17" s="367">
        <v>12</v>
      </c>
      <c r="B17" s="613"/>
      <c r="C17" s="615"/>
      <c r="D17" s="616" t="str">
        <f>IF((Ⅳ１!$I$12)="次に進む前に確認が必要です！","入力不可(前ページへ戻って確認！)",IF((Ⅳ１!$I$12)="OK！",IF(C17="", "", VLOOKUP(C17,県放送部員データ!$A$2:$F$304,3,0)),""))</f>
        <v>入力不可(前ページへ戻って確認！)</v>
      </c>
      <c r="E17" s="618" t="str">
        <f>IF(C17="","",VLOOKUP(C17,県放送部員データ!$A$2:$F$304,4,0))</f>
        <v/>
      </c>
      <c r="F17" s="556">
        <f t="shared" si="0"/>
        <v>0</v>
      </c>
      <c r="G17" s="594" t="str">
        <f>IF(C17="","",VLOOKUP(C17,県放送部員データ!$A$2:$F$304,5,0))</f>
        <v/>
      </c>
      <c r="H17" s="368"/>
      <c r="I17" s="462"/>
      <c r="J17" s="510"/>
      <c r="K17" s="510"/>
      <c r="L17" s="510"/>
      <c r="M17" s="510"/>
      <c r="N17" s="511"/>
      <c r="O17" s="367"/>
    </row>
    <row r="18" spans="1:15" ht="15" customHeight="1" x14ac:dyDescent="0.15">
      <c r="A18" s="367">
        <v>13</v>
      </c>
      <c r="B18" s="613"/>
      <c r="C18" s="615"/>
      <c r="D18" s="616" t="str">
        <f>IF((Ⅳ１!$I$12)="次に進む前に確認が必要です！","入力不可(前ページへ戻って確認！)",IF((Ⅳ１!$I$12)="OK！",IF(C18="", "", VLOOKUP(C18,県放送部員データ!$A$2:$F$304,3,0)),""))</f>
        <v>入力不可(前ページへ戻って確認！)</v>
      </c>
      <c r="E18" s="618" t="str">
        <f>IF(C18="","",VLOOKUP(C18,県放送部員データ!$A$2:$F$304,4,0))</f>
        <v/>
      </c>
      <c r="F18" s="556">
        <f t="shared" si="0"/>
        <v>0</v>
      </c>
      <c r="G18" s="594" t="str">
        <f>IF(C18="","",VLOOKUP(C18,県放送部員データ!$A$2:$F$304,5,0))</f>
        <v/>
      </c>
      <c r="H18" s="368"/>
      <c r="I18" s="462"/>
      <c r="J18" s="510"/>
      <c r="K18" s="510"/>
      <c r="L18" s="510"/>
      <c r="M18" s="510"/>
      <c r="N18" s="511"/>
      <c r="O18" s="367"/>
    </row>
    <row r="19" spans="1:15" ht="15" customHeight="1" x14ac:dyDescent="0.15">
      <c r="A19" s="367">
        <v>14</v>
      </c>
      <c r="B19" s="613"/>
      <c r="C19" s="615"/>
      <c r="D19" s="616" t="str">
        <f>IF((Ⅳ１!$I$12)="次に進む前に確認が必要です！","入力不可(前ページへ戻って確認！)",IF((Ⅳ１!$I$12)="OK！",IF(C19="", "", VLOOKUP(C19,県放送部員データ!$A$2:$F$304,3,0)),""))</f>
        <v>入力不可(前ページへ戻って確認！)</v>
      </c>
      <c r="E19" s="618" t="str">
        <f>IF(C19="","",VLOOKUP(C19,県放送部員データ!$A$2:$F$304,4,0))</f>
        <v/>
      </c>
      <c r="F19" s="556">
        <f t="shared" si="0"/>
        <v>0</v>
      </c>
      <c r="G19" s="594" t="str">
        <f>IF(C19="","",VLOOKUP(C19,県放送部員データ!$A$2:$F$304,5,0))</f>
        <v/>
      </c>
      <c r="H19" s="368"/>
      <c r="I19" s="462"/>
      <c r="J19" s="510"/>
      <c r="K19" s="510"/>
      <c r="L19" s="510"/>
      <c r="M19" s="510"/>
      <c r="N19" s="511"/>
      <c r="O19" s="367"/>
    </row>
    <row r="20" spans="1:15" ht="15" customHeight="1" x14ac:dyDescent="0.15">
      <c r="A20" s="367">
        <v>15</v>
      </c>
      <c r="B20" s="613"/>
      <c r="C20" s="615"/>
      <c r="D20" s="616" t="str">
        <f>IF((Ⅳ１!$I$12)="次に進む前に確認が必要です！","入力不可(前ページへ戻って確認！)",IF((Ⅳ１!$I$12)="OK！",IF(C20="", "", VLOOKUP(C20,県放送部員データ!$A$2:$F$304,3,0)),""))</f>
        <v>入力不可(前ページへ戻って確認！)</v>
      </c>
      <c r="E20" s="618" t="str">
        <f>IF(C20="","",VLOOKUP(C20,県放送部員データ!$A$2:$F$304,4,0))</f>
        <v/>
      </c>
      <c r="F20" s="556">
        <f t="shared" si="0"/>
        <v>0</v>
      </c>
      <c r="G20" s="594" t="str">
        <f>IF(C20="","",VLOOKUP(C20,県放送部員データ!$A$2:$F$304,5,0))</f>
        <v/>
      </c>
      <c r="H20" s="368"/>
      <c r="I20" s="462"/>
      <c r="J20" s="510"/>
      <c r="K20" s="510"/>
      <c r="L20" s="510"/>
      <c r="M20" s="510"/>
      <c r="N20" s="511"/>
      <c r="O20" s="367"/>
    </row>
    <row r="21" spans="1:15" ht="15" customHeight="1" x14ac:dyDescent="0.15">
      <c r="A21" s="367">
        <v>16</v>
      </c>
      <c r="B21" s="613"/>
      <c r="C21" s="615"/>
      <c r="D21" s="616" t="str">
        <f>IF((Ⅳ１!$I$12)="次に進む前に確認が必要です！","入力不可(前ページへ戻って確認！)",IF((Ⅳ１!$I$12)="OK！",IF(C21="", "", VLOOKUP(C21,県放送部員データ!$A$2:$F$304,3,0)),""))</f>
        <v>入力不可(前ページへ戻って確認！)</v>
      </c>
      <c r="E21" s="618" t="str">
        <f>IF(C21="","",VLOOKUP(C21,県放送部員データ!$A$2:$F$304,4,0))</f>
        <v/>
      </c>
      <c r="F21" s="556">
        <f t="shared" si="0"/>
        <v>0</v>
      </c>
      <c r="G21" s="594" t="str">
        <f>IF(C21="","",VLOOKUP(C21,県放送部員データ!$A$2:$F$304,5,0))</f>
        <v/>
      </c>
      <c r="H21" s="368"/>
      <c r="I21" s="462"/>
      <c r="J21" s="510"/>
      <c r="K21" s="510"/>
      <c r="L21" s="510"/>
      <c r="M21" s="510"/>
      <c r="N21" s="511"/>
      <c r="O21" s="367"/>
    </row>
    <row r="22" spans="1:15" ht="15" customHeight="1" x14ac:dyDescent="0.15">
      <c r="A22" s="367">
        <v>17</v>
      </c>
      <c r="B22" s="613"/>
      <c r="C22" s="615"/>
      <c r="D22" s="616" t="str">
        <f>IF((Ⅳ１!$I$12)="次に進む前に確認が必要です！","入力不可(前ページへ戻って確認！)",IF((Ⅳ１!$I$12)="OK！",IF(C22="", "", VLOOKUP(C22,県放送部員データ!$A$2:$F$304,3,0)),""))</f>
        <v>入力不可(前ページへ戻って確認！)</v>
      </c>
      <c r="E22" s="618" t="str">
        <f>IF(C22="","",VLOOKUP(C22,県放送部員データ!$A$2:$F$304,4,0))</f>
        <v/>
      </c>
      <c r="F22" s="556">
        <f t="shared" si="0"/>
        <v>0</v>
      </c>
      <c r="G22" s="594" t="str">
        <f>IF(C22="","",VLOOKUP(C22,県放送部員データ!$A$2:$F$304,5,0))</f>
        <v/>
      </c>
      <c r="H22" s="368"/>
      <c r="I22" s="462"/>
      <c r="J22" s="510"/>
      <c r="K22" s="510"/>
      <c r="L22" s="510"/>
      <c r="M22" s="510"/>
      <c r="N22" s="511"/>
      <c r="O22" s="367"/>
    </row>
    <row r="23" spans="1:15" ht="15" customHeight="1" x14ac:dyDescent="0.15">
      <c r="A23" s="367">
        <v>18</v>
      </c>
      <c r="B23" s="613"/>
      <c r="C23" s="615"/>
      <c r="D23" s="616" t="str">
        <f>IF((Ⅳ１!$I$12)="次に進む前に確認が必要です！","入力不可(前ページへ戻って確認！)",IF((Ⅳ１!$I$12)="OK！",IF(C23="", "", VLOOKUP(C23,県放送部員データ!$A$2:$F$304,3,0)),""))</f>
        <v>入力不可(前ページへ戻って確認！)</v>
      </c>
      <c r="E23" s="618" t="str">
        <f>IF(C23="","",VLOOKUP(C23,県放送部員データ!$A$2:$F$304,4,0))</f>
        <v/>
      </c>
      <c r="F23" s="556">
        <f t="shared" si="0"/>
        <v>0</v>
      </c>
      <c r="G23" s="594" t="str">
        <f>IF(C23="","",VLOOKUP(C23,県放送部員データ!$A$2:$F$304,5,0))</f>
        <v/>
      </c>
      <c r="H23" s="368"/>
      <c r="I23" s="462"/>
      <c r="J23" s="510"/>
      <c r="K23" s="510"/>
      <c r="L23" s="510"/>
      <c r="M23" s="510"/>
      <c r="N23" s="511"/>
      <c r="O23" s="367"/>
    </row>
    <row r="24" spans="1:15" ht="15" customHeight="1" x14ac:dyDescent="0.15">
      <c r="A24" s="367">
        <v>19</v>
      </c>
      <c r="B24" s="613"/>
      <c r="C24" s="615"/>
      <c r="D24" s="616" t="str">
        <f>IF((Ⅳ１!$I$12)="次に進む前に確認が必要です！","入力不可(前ページへ戻って確認！)",IF((Ⅳ１!$I$12)="OK！",IF(C24="", "", VLOOKUP(C24,県放送部員データ!$A$2:$F$304,3,0)),""))</f>
        <v>入力不可(前ページへ戻って確認！)</v>
      </c>
      <c r="E24" s="618" t="str">
        <f>IF(C24="","",VLOOKUP(C24,県放送部員データ!$A$2:$F$304,4,0))</f>
        <v/>
      </c>
      <c r="F24" s="556">
        <f t="shared" si="0"/>
        <v>0</v>
      </c>
      <c r="G24" s="594" t="str">
        <f>IF(C24="","",VLOOKUP(C24,県放送部員データ!$A$2:$F$304,5,0))</f>
        <v/>
      </c>
      <c r="H24" s="368"/>
      <c r="I24" s="462"/>
      <c r="J24" s="510"/>
      <c r="K24" s="510"/>
      <c r="L24" s="510"/>
      <c r="M24" s="510"/>
      <c r="N24" s="511"/>
      <c r="O24" s="367"/>
    </row>
    <row r="25" spans="1:15" ht="15" customHeight="1" x14ac:dyDescent="0.15">
      <c r="A25" s="367">
        <v>20</v>
      </c>
      <c r="B25" s="613"/>
      <c r="C25" s="615"/>
      <c r="D25" s="616" t="str">
        <f>IF((Ⅳ１!$I$12)="次に進む前に確認が必要です！","入力不可(前ページへ戻って確認！)",IF((Ⅳ１!$I$12)="OK！",IF(C25="", "", VLOOKUP(C25,県放送部員データ!$A$2:$F$304,3,0)),""))</f>
        <v>入力不可(前ページへ戻って確認！)</v>
      </c>
      <c r="E25" s="618" t="str">
        <f>IF(C25="","",VLOOKUP(C25,県放送部員データ!$A$2:$F$304,4,0))</f>
        <v/>
      </c>
      <c r="F25" s="556">
        <f t="shared" si="0"/>
        <v>0</v>
      </c>
      <c r="G25" s="594" t="str">
        <f>IF(C25="","",VLOOKUP(C25,県放送部員データ!$A$2:$F$304,5,0))</f>
        <v/>
      </c>
      <c r="H25" s="368"/>
      <c r="I25" s="462"/>
      <c r="J25" s="510"/>
      <c r="K25" s="510"/>
      <c r="L25" s="510"/>
      <c r="M25" s="510"/>
      <c r="N25" s="511"/>
      <c r="O25" s="367"/>
    </row>
    <row r="26" spans="1:15" ht="15" customHeight="1" x14ac:dyDescent="0.15">
      <c r="A26" s="367">
        <v>21</v>
      </c>
      <c r="B26" s="613"/>
      <c r="C26" s="615"/>
      <c r="D26" s="616" t="str">
        <f>IF((Ⅳ１!$I$12)="次に進む前に確認が必要です！","入力不可(前ページへ戻って確認！)",IF((Ⅳ１!$I$12)="OK！",IF(C26="", "", VLOOKUP(C26,県放送部員データ!$A$2:$F$304,3,0)),""))</f>
        <v>入力不可(前ページへ戻って確認！)</v>
      </c>
      <c r="E26" s="618" t="str">
        <f>IF(C26="","",VLOOKUP(C26,県放送部員データ!$A$2:$F$304,4,0))</f>
        <v/>
      </c>
      <c r="F26" s="556">
        <f t="shared" si="0"/>
        <v>0</v>
      </c>
      <c r="G26" s="594" t="str">
        <f>IF(C26="","",VLOOKUP(C26,県放送部員データ!$A$2:$F$304,5,0))</f>
        <v/>
      </c>
      <c r="H26" s="368"/>
      <c r="I26" s="462"/>
      <c r="J26" s="510"/>
      <c r="K26" s="510"/>
      <c r="L26" s="510"/>
      <c r="M26" s="510"/>
      <c r="N26" s="511"/>
      <c r="O26" s="367"/>
    </row>
    <row r="27" spans="1:15" ht="15" customHeight="1" x14ac:dyDescent="0.15">
      <c r="A27" s="367">
        <v>22</v>
      </c>
      <c r="B27" s="613"/>
      <c r="C27" s="615"/>
      <c r="D27" s="616" t="str">
        <f>IF((Ⅳ１!$I$12)="次に進む前に確認が必要です！","入力不可(前ページへ戻って確認！)",IF((Ⅳ１!$I$12)="OK！",IF(C27="", "", VLOOKUP(C27,県放送部員データ!$A$2:$F$304,3,0)),""))</f>
        <v>入力不可(前ページへ戻って確認！)</v>
      </c>
      <c r="E27" s="618" t="str">
        <f>IF(C27="","",VLOOKUP(C27,県放送部員データ!$A$2:$F$304,4,0))</f>
        <v/>
      </c>
      <c r="F27" s="556">
        <f t="shared" si="0"/>
        <v>0</v>
      </c>
      <c r="G27" s="594" t="str">
        <f>IF(C27="","",VLOOKUP(C27,県放送部員データ!$A$2:$F$304,5,0))</f>
        <v/>
      </c>
      <c r="H27" s="368"/>
      <c r="I27" s="462"/>
      <c r="J27" s="510"/>
      <c r="K27" s="510"/>
      <c r="L27" s="510"/>
      <c r="M27" s="510"/>
      <c r="N27" s="511"/>
      <c r="O27" s="367"/>
    </row>
    <row r="28" spans="1:15" ht="15" customHeight="1" x14ac:dyDescent="0.15">
      <c r="A28" s="367">
        <v>23</v>
      </c>
      <c r="B28" s="613"/>
      <c r="C28" s="615"/>
      <c r="D28" s="616" t="str">
        <f>IF((Ⅳ１!$I$12)="次に進む前に確認が必要です！","入力不可(前ページへ戻って確認！)",IF((Ⅳ１!$I$12)="OK！",IF(C28="", "", VLOOKUP(C28,県放送部員データ!$A$2:$F$304,3,0)),""))</f>
        <v>入力不可(前ページへ戻って確認！)</v>
      </c>
      <c r="E28" s="618" t="str">
        <f>IF(C28="","",VLOOKUP(C28,県放送部員データ!$A$2:$F$304,4,0))</f>
        <v/>
      </c>
      <c r="F28" s="556">
        <f t="shared" si="0"/>
        <v>0</v>
      </c>
      <c r="G28" s="594" t="str">
        <f>IF(C28="","",VLOOKUP(C28,県放送部員データ!$A$2:$F$304,5,0))</f>
        <v/>
      </c>
      <c r="H28" s="368"/>
      <c r="I28" s="462"/>
      <c r="J28" s="510"/>
      <c r="K28" s="510"/>
      <c r="L28" s="510"/>
      <c r="M28" s="510"/>
      <c r="N28" s="511"/>
      <c r="O28" s="367"/>
    </row>
    <row r="29" spans="1:15" ht="15" customHeight="1" x14ac:dyDescent="0.15">
      <c r="A29" s="367">
        <v>24</v>
      </c>
      <c r="B29" s="613"/>
      <c r="C29" s="615"/>
      <c r="D29" s="616" t="str">
        <f>IF((Ⅳ１!$I$12)="次に進む前に確認が必要です！","入力不可(前ページへ戻って確認！)",IF((Ⅳ１!$I$12)="OK！",IF(C29="", "", VLOOKUP(C29,県放送部員データ!$A$2:$F$304,3,0)),""))</f>
        <v>入力不可(前ページへ戻って確認！)</v>
      </c>
      <c r="E29" s="618" t="str">
        <f>IF(C29="","",VLOOKUP(C29,県放送部員データ!$A$2:$F$304,4,0))</f>
        <v/>
      </c>
      <c r="F29" s="556">
        <f t="shared" si="0"/>
        <v>0</v>
      </c>
      <c r="G29" s="594" t="str">
        <f>IF(C29="","",VLOOKUP(C29,県放送部員データ!$A$2:$F$304,5,0))</f>
        <v/>
      </c>
      <c r="H29" s="368"/>
      <c r="I29" s="462"/>
      <c r="J29" s="510"/>
      <c r="K29" s="510"/>
      <c r="L29" s="510"/>
      <c r="M29" s="510"/>
      <c r="N29" s="511"/>
      <c r="O29" s="367"/>
    </row>
    <row r="30" spans="1:15" ht="15" customHeight="1" x14ac:dyDescent="0.15">
      <c r="A30" s="367">
        <v>25</v>
      </c>
      <c r="B30" s="613"/>
      <c r="C30" s="615"/>
      <c r="D30" s="616" t="str">
        <f>IF((Ⅳ１!$I$12)="次に進む前に確認が必要です！","入力不可(前ページへ戻って確認！)",IF((Ⅳ１!$I$12)="OK！",IF(C30="", "", VLOOKUP(C30,県放送部員データ!$A$2:$F$304,3,0)),""))</f>
        <v>入力不可(前ページへ戻って確認！)</v>
      </c>
      <c r="E30" s="618" t="str">
        <f>IF(C30="","",VLOOKUP(C30,県放送部員データ!$A$2:$F$304,4,0))</f>
        <v/>
      </c>
      <c r="F30" s="556">
        <f t="shared" si="0"/>
        <v>0</v>
      </c>
      <c r="G30" s="594" t="str">
        <f>IF(C30="","",VLOOKUP(C30,県放送部員データ!$A$2:$F$304,5,0))</f>
        <v/>
      </c>
      <c r="H30" s="368"/>
      <c r="I30" s="462"/>
      <c r="J30" s="510"/>
      <c r="K30" s="510"/>
      <c r="L30" s="510"/>
      <c r="M30" s="510"/>
      <c r="N30" s="511"/>
      <c r="O30" s="367"/>
    </row>
    <row r="31" spans="1:15" ht="15" customHeight="1" x14ac:dyDescent="0.15">
      <c r="A31" s="367">
        <v>26</v>
      </c>
      <c r="B31" s="613"/>
      <c r="C31" s="615"/>
      <c r="D31" s="616" t="str">
        <f>IF((Ⅳ１!$I$12)="次に進む前に確認が必要です！","入力不可(前ページへ戻って確認！)",IF((Ⅳ１!$I$12)="OK！",IF(C31="", "", VLOOKUP(C31,県放送部員データ!$A$2:$F$304,3,0)),""))</f>
        <v>入力不可(前ページへ戻って確認！)</v>
      </c>
      <c r="E31" s="618" t="str">
        <f>IF(C31="","",VLOOKUP(C31,県放送部員データ!$A$2:$F$304,4,0))</f>
        <v/>
      </c>
      <c r="F31" s="556">
        <f t="shared" si="0"/>
        <v>0</v>
      </c>
      <c r="G31" s="594" t="str">
        <f>IF(C31="","",VLOOKUP(C31,県放送部員データ!$A$2:$F$304,5,0))</f>
        <v/>
      </c>
      <c r="H31" s="368"/>
      <c r="I31" s="462"/>
      <c r="J31" s="510"/>
      <c r="K31" s="510"/>
      <c r="L31" s="510"/>
      <c r="M31" s="510"/>
      <c r="N31" s="511"/>
      <c r="O31" s="367"/>
    </row>
    <row r="32" spans="1:15" ht="15" customHeight="1" x14ac:dyDescent="0.15">
      <c r="A32" s="367">
        <v>27</v>
      </c>
      <c r="B32" s="613"/>
      <c r="C32" s="615"/>
      <c r="D32" s="616" t="str">
        <f>IF((Ⅳ１!$I$12)="次に進む前に確認が必要です！","入力不可(前ページへ戻って確認！)",IF((Ⅳ１!$I$12)="OK！",IF(C32="", "", VLOOKUP(C32,県放送部員データ!$A$2:$F$304,3,0)),""))</f>
        <v>入力不可(前ページへ戻って確認！)</v>
      </c>
      <c r="E32" s="618" t="str">
        <f>IF(C32="","",VLOOKUP(C32,県放送部員データ!$A$2:$F$304,4,0))</f>
        <v/>
      </c>
      <c r="F32" s="556">
        <f t="shared" si="0"/>
        <v>0</v>
      </c>
      <c r="G32" s="594" t="str">
        <f>IF(C32="","",VLOOKUP(C32,県放送部員データ!$A$2:$F$304,5,0))</f>
        <v/>
      </c>
      <c r="H32" s="368"/>
      <c r="I32" s="462"/>
      <c r="J32" s="510"/>
      <c r="K32" s="510"/>
      <c r="L32" s="510"/>
      <c r="M32" s="510"/>
      <c r="N32" s="511"/>
      <c r="O32" s="367"/>
    </row>
    <row r="33" spans="1:15" ht="15" customHeight="1" x14ac:dyDescent="0.15">
      <c r="A33" s="367">
        <v>28</v>
      </c>
      <c r="B33" s="613"/>
      <c r="C33" s="615"/>
      <c r="D33" s="616" t="str">
        <f>IF((Ⅳ１!$I$12)="次に進む前に確認が必要です！","入力不可(前ページへ戻って確認！)",IF((Ⅳ１!$I$12)="OK！",IF(C33="", "", VLOOKUP(C33,県放送部員データ!$A$2:$F$304,3,0)),""))</f>
        <v>入力不可(前ページへ戻って確認！)</v>
      </c>
      <c r="E33" s="618" t="str">
        <f>IF(C33="","",VLOOKUP(C33,県放送部員データ!$A$2:$F$304,4,0))</f>
        <v/>
      </c>
      <c r="F33" s="556">
        <f t="shared" si="0"/>
        <v>0</v>
      </c>
      <c r="G33" s="594" t="str">
        <f>IF(C33="","",VLOOKUP(C33,県放送部員データ!$A$2:$F$304,5,0))</f>
        <v/>
      </c>
      <c r="H33" s="368"/>
      <c r="I33" s="462"/>
      <c r="J33" s="510"/>
      <c r="K33" s="510"/>
      <c r="L33" s="510"/>
      <c r="M33" s="510"/>
      <c r="N33" s="511"/>
      <c r="O33" s="367"/>
    </row>
    <row r="34" spans="1:15" ht="15" customHeight="1" x14ac:dyDescent="0.15">
      <c r="A34" s="367">
        <v>29</v>
      </c>
      <c r="B34" s="613"/>
      <c r="C34" s="615"/>
      <c r="D34" s="616" t="str">
        <f>IF((Ⅳ１!$I$12)="次に進む前に確認が必要です！","入力不可(前ページへ戻って確認！)",IF((Ⅳ１!$I$12)="OK！",IF(C34="", "", VLOOKUP(C34,県放送部員データ!$A$2:$F$304,3,0)),""))</f>
        <v>入力不可(前ページへ戻って確認！)</v>
      </c>
      <c r="E34" s="618" t="str">
        <f>IF(C34="","",VLOOKUP(C34,県放送部員データ!$A$2:$F$304,4,0))</f>
        <v/>
      </c>
      <c r="F34" s="556">
        <f t="shared" si="0"/>
        <v>0</v>
      </c>
      <c r="G34" s="594" t="str">
        <f>IF(C34="","",VLOOKUP(C34,県放送部員データ!$A$2:$F$304,5,0))</f>
        <v/>
      </c>
      <c r="H34" s="368"/>
      <c r="I34" s="462"/>
      <c r="J34" s="510"/>
      <c r="K34" s="510"/>
      <c r="L34" s="510"/>
      <c r="M34" s="510"/>
      <c r="N34" s="511"/>
      <c r="O34" s="367"/>
    </row>
    <row r="35" spans="1:15" ht="15" customHeight="1" x14ac:dyDescent="0.15">
      <c r="A35" s="367">
        <v>30</v>
      </c>
      <c r="B35" s="613"/>
      <c r="C35" s="615"/>
      <c r="D35" s="616" t="str">
        <f>IF((Ⅳ１!$I$12)="次に進む前に確認が必要です！","入力不可(前ページへ戻って確認！)",IF((Ⅳ１!$I$12)="OK！",IF(C35="", "", VLOOKUP(C35,県放送部員データ!$A$2:$F$304,3,0)),""))</f>
        <v>入力不可(前ページへ戻って確認！)</v>
      </c>
      <c r="E35" s="618" t="str">
        <f>IF(C35="","",VLOOKUP(C35,県放送部員データ!$A$2:$F$304,4,0))</f>
        <v/>
      </c>
      <c r="F35" s="556">
        <f t="shared" si="0"/>
        <v>0</v>
      </c>
      <c r="G35" s="594" t="str">
        <f>IF(C35="","",VLOOKUP(C35,県放送部員データ!$A$2:$F$304,5,0))</f>
        <v/>
      </c>
      <c r="H35" s="368"/>
      <c r="I35" s="462"/>
      <c r="J35" s="510"/>
      <c r="K35" s="510"/>
      <c r="L35" s="510"/>
      <c r="M35" s="510"/>
      <c r="N35" s="511"/>
      <c r="O35" s="367"/>
    </row>
    <row r="36" spans="1:15" ht="15" customHeight="1" x14ac:dyDescent="0.15">
      <c r="A36" s="367">
        <v>31</v>
      </c>
      <c r="B36" s="613"/>
      <c r="C36" s="615"/>
      <c r="D36" s="616" t="str">
        <f>IF((Ⅳ１!$I$12)="次に進む前に確認が必要です！","入力不可(前ページへ戻って確認！)",IF((Ⅳ１!$I$12)="OK！",IF(C36="", "", VLOOKUP(C36,県放送部員データ!$A$2:$F$304,3,0)),""))</f>
        <v>入力不可(前ページへ戻って確認！)</v>
      </c>
      <c r="E36" s="618" t="str">
        <f>IF(C36="","",VLOOKUP(C36,県放送部員データ!$A$2:$F$304,4,0))</f>
        <v/>
      </c>
      <c r="F36" s="556">
        <f t="shared" si="0"/>
        <v>0</v>
      </c>
      <c r="G36" s="594" t="str">
        <f>IF(C36="","",VLOOKUP(C36,県放送部員データ!$A$2:$F$304,5,0))</f>
        <v/>
      </c>
      <c r="H36" s="368"/>
      <c r="I36" s="462"/>
      <c r="J36" s="510"/>
      <c r="K36" s="510"/>
      <c r="L36" s="510"/>
      <c r="M36" s="510"/>
      <c r="N36" s="511"/>
      <c r="O36" s="367"/>
    </row>
    <row r="37" spans="1:15" ht="15" customHeight="1" x14ac:dyDescent="0.15">
      <c r="A37" s="367">
        <v>32</v>
      </c>
      <c r="B37" s="613"/>
      <c r="C37" s="615"/>
      <c r="D37" s="616" t="str">
        <f>IF((Ⅳ１!$I$12)="次に進む前に確認が必要です！","入力不可(前ページへ戻って確認！)",IF((Ⅳ１!$I$12)="OK！",IF(C37="", "", VLOOKUP(C37,県放送部員データ!$A$2:$F$304,3,0)),""))</f>
        <v>入力不可(前ページへ戻って確認！)</v>
      </c>
      <c r="E37" s="618" t="str">
        <f>IF(C37="","",VLOOKUP(C37,県放送部員データ!$A$2:$F$304,4,0))</f>
        <v/>
      </c>
      <c r="F37" s="556">
        <f t="shared" si="0"/>
        <v>0</v>
      </c>
      <c r="G37" s="594" t="str">
        <f>IF(C37="","",VLOOKUP(C37,県放送部員データ!$A$2:$F$304,5,0))</f>
        <v/>
      </c>
      <c r="H37" s="368"/>
      <c r="I37" s="462"/>
      <c r="J37" s="510"/>
      <c r="K37" s="510"/>
      <c r="L37" s="510"/>
      <c r="M37" s="510"/>
      <c r="N37" s="511"/>
      <c r="O37" s="367"/>
    </row>
    <row r="38" spans="1:15" ht="15" customHeight="1" x14ac:dyDescent="0.15">
      <c r="A38" s="367">
        <v>33</v>
      </c>
      <c r="B38" s="613"/>
      <c r="C38" s="615"/>
      <c r="D38" s="616" t="str">
        <f>IF((Ⅳ１!$I$12)="次に進む前に確認が必要です！","入力不可(前ページへ戻って確認！)",IF((Ⅳ１!$I$12)="OK！",IF(C38="", "", VLOOKUP(C38,県放送部員データ!$A$2:$F$304,3,0)),""))</f>
        <v>入力不可(前ページへ戻って確認！)</v>
      </c>
      <c r="E38" s="618" t="str">
        <f>IF(C38="","",VLOOKUP(C38,県放送部員データ!$A$2:$F$304,4,0))</f>
        <v/>
      </c>
      <c r="F38" s="556">
        <f t="shared" si="0"/>
        <v>0</v>
      </c>
      <c r="G38" s="594" t="str">
        <f>IF(C38="","",VLOOKUP(C38,県放送部員データ!$A$2:$F$304,5,0))</f>
        <v/>
      </c>
      <c r="H38" s="368"/>
      <c r="I38" s="462"/>
      <c r="J38" s="510"/>
      <c r="K38" s="510"/>
      <c r="L38" s="510"/>
      <c r="M38" s="510"/>
      <c r="N38" s="511"/>
      <c r="O38" s="367"/>
    </row>
    <row r="39" spans="1:15" ht="15" customHeight="1" x14ac:dyDescent="0.15">
      <c r="A39" s="367">
        <v>34</v>
      </c>
      <c r="B39" s="613"/>
      <c r="C39" s="615"/>
      <c r="D39" s="616" t="str">
        <f>IF((Ⅳ１!$I$12)="次に進む前に確認が必要です！","入力不可(前ページへ戻って確認！)",IF((Ⅳ１!$I$12)="OK！",IF(C39="", "", VLOOKUP(C39,県放送部員データ!$A$2:$F$304,3,0)),""))</f>
        <v>入力不可(前ページへ戻って確認！)</v>
      </c>
      <c r="E39" s="618" t="str">
        <f>IF(C39="","",VLOOKUP(C39,県放送部員データ!$A$2:$F$304,4,0))</f>
        <v/>
      </c>
      <c r="F39" s="556">
        <f t="shared" si="0"/>
        <v>0</v>
      </c>
      <c r="G39" s="594" t="str">
        <f>IF(C39="","",VLOOKUP(C39,県放送部員データ!$A$2:$F$304,5,0))</f>
        <v/>
      </c>
      <c r="H39" s="368"/>
      <c r="I39" s="462"/>
      <c r="J39" s="510"/>
      <c r="K39" s="510"/>
      <c r="L39" s="510"/>
      <c r="M39" s="510"/>
      <c r="N39" s="511"/>
      <c r="O39" s="367"/>
    </row>
    <row r="40" spans="1:15" ht="15" customHeight="1" x14ac:dyDescent="0.15">
      <c r="A40" s="367">
        <v>35</v>
      </c>
      <c r="B40" s="613"/>
      <c r="C40" s="615"/>
      <c r="D40" s="616" t="str">
        <f>IF((Ⅳ１!$I$12)="次に進む前に確認が必要です！","入力不可(前ページへ戻って確認！)",IF((Ⅳ１!$I$12)="OK！",IF(C40="", "", VLOOKUP(C40,県放送部員データ!$A$2:$F$304,3,0)),""))</f>
        <v>入力不可(前ページへ戻って確認！)</v>
      </c>
      <c r="E40" s="618" t="str">
        <f>IF(C40="","",VLOOKUP(C40,県放送部員データ!$A$2:$F$304,4,0))</f>
        <v/>
      </c>
      <c r="F40" s="556">
        <f t="shared" si="0"/>
        <v>0</v>
      </c>
      <c r="G40" s="594" t="str">
        <f>IF(C40="","",VLOOKUP(C40,県放送部員データ!$A$2:$F$304,5,0))</f>
        <v/>
      </c>
      <c r="H40" s="368"/>
      <c r="I40" s="462"/>
      <c r="J40" s="510"/>
      <c r="K40" s="510"/>
      <c r="L40" s="510"/>
      <c r="M40" s="510"/>
      <c r="N40" s="511"/>
      <c r="O40" s="367"/>
    </row>
    <row r="41" spans="1:15" ht="15" customHeight="1" x14ac:dyDescent="0.15">
      <c r="A41" s="367">
        <v>36</v>
      </c>
      <c r="B41" s="613"/>
      <c r="C41" s="615"/>
      <c r="D41" s="616" t="str">
        <f>IF((Ⅳ１!$I$12)="次に進む前に確認が必要です！","入力不可(前ページへ戻って確認！)",IF((Ⅳ１!$I$12)="OK！",IF(C41="", "", VLOOKUP(C41,県放送部員データ!$A$2:$F$304,3,0)),""))</f>
        <v>入力不可(前ページへ戻って確認！)</v>
      </c>
      <c r="E41" s="618" t="str">
        <f>IF(C41="","",VLOOKUP(C41,県放送部員データ!$A$2:$F$304,4,0))</f>
        <v/>
      </c>
      <c r="F41" s="556">
        <f t="shared" si="0"/>
        <v>0</v>
      </c>
      <c r="G41" s="594" t="str">
        <f>IF(C41="","",VLOOKUP(C41,県放送部員データ!$A$2:$F$304,5,0))</f>
        <v/>
      </c>
      <c r="H41" s="368"/>
      <c r="I41" s="462"/>
      <c r="J41" s="510"/>
      <c r="K41" s="510"/>
      <c r="L41" s="510"/>
      <c r="M41" s="510"/>
      <c r="N41" s="511"/>
      <c r="O41" s="367"/>
    </row>
    <row r="42" spans="1:15" ht="15" customHeight="1" x14ac:dyDescent="0.15">
      <c r="A42" s="367">
        <v>37</v>
      </c>
      <c r="B42" s="613"/>
      <c r="C42" s="615"/>
      <c r="D42" s="616" t="str">
        <f>IF((Ⅳ１!$I$12)="次に進む前に確認が必要です！","入力不可(前ページへ戻って確認！)",IF((Ⅳ１!$I$12)="OK！",IF(C42="", "", VLOOKUP(C42,県放送部員データ!$A$2:$F$304,3,0)),""))</f>
        <v>入力不可(前ページへ戻って確認！)</v>
      </c>
      <c r="E42" s="618" t="str">
        <f>IF(C42="","",VLOOKUP(C42,県放送部員データ!$A$2:$F$304,4,0))</f>
        <v/>
      </c>
      <c r="F42" s="556">
        <f t="shared" si="0"/>
        <v>0</v>
      </c>
      <c r="G42" s="594" t="str">
        <f>IF(C42="","",VLOOKUP(C42,県放送部員データ!$A$2:$F$304,5,0))</f>
        <v/>
      </c>
      <c r="H42" s="368"/>
      <c r="I42" s="462"/>
      <c r="J42" s="510"/>
      <c r="K42" s="510"/>
      <c r="L42" s="510"/>
      <c r="M42" s="510"/>
      <c r="N42" s="511"/>
      <c r="O42" s="367"/>
    </row>
    <row r="43" spans="1:15" ht="15" customHeight="1" x14ac:dyDescent="0.15">
      <c r="A43" s="367">
        <v>38</v>
      </c>
      <c r="B43" s="613"/>
      <c r="C43" s="615"/>
      <c r="D43" s="616" t="str">
        <f>IF((Ⅳ１!$I$12)="次に進む前に確認が必要です！","入力不可(前ページへ戻って確認！)",IF((Ⅳ１!$I$12)="OK！",IF(C43="", "", VLOOKUP(C43,県放送部員データ!$A$2:$F$304,3,0)),""))</f>
        <v>入力不可(前ページへ戻って確認！)</v>
      </c>
      <c r="E43" s="618" t="str">
        <f>IF(C43="","",VLOOKUP(C43,県放送部員データ!$A$2:$F$304,4,0))</f>
        <v/>
      </c>
      <c r="F43" s="556">
        <f t="shared" si="0"/>
        <v>0</v>
      </c>
      <c r="G43" s="594" t="str">
        <f>IF(C43="","",VLOOKUP(C43,県放送部員データ!$A$2:$F$304,5,0))</f>
        <v/>
      </c>
      <c r="H43" s="368"/>
      <c r="I43" s="462"/>
      <c r="J43" s="510"/>
      <c r="K43" s="510"/>
      <c r="L43" s="510"/>
      <c r="M43" s="510"/>
      <c r="N43" s="511"/>
      <c r="O43" s="367"/>
    </row>
    <row r="44" spans="1:15" ht="15" customHeight="1" x14ac:dyDescent="0.15">
      <c r="A44" s="367">
        <v>39</v>
      </c>
      <c r="B44" s="613"/>
      <c r="C44" s="615"/>
      <c r="D44" s="616" t="str">
        <f>IF((Ⅳ１!$I$12)="次に進む前に確認が必要です！","入力不可(前ページへ戻って確認！)",IF((Ⅳ１!$I$12)="OK！",IF(C44="", "", VLOOKUP(C44,県放送部員データ!$A$2:$F$304,3,0)),""))</f>
        <v>入力不可(前ページへ戻って確認！)</v>
      </c>
      <c r="E44" s="618" t="str">
        <f>IF(C44="","",VLOOKUP(C44,県放送部員データ!$A$2:$F$304,4,0))</f>
        <v/>
      </c>
      <c r="F44" s="556">
        <f t="shared" si="0"/>
        <v>0</v>
      </c>
      <c r="G44" s="594" t="str">
        <f>IF(C44="","",VLOOKUP(C44,県放送部員データ!$A$2:$F$304,5,0))</f>
        <v/>
      </c>
      <c r="H44" s="368"/>
      <c r="I44" s="462"/>
      <c r="J44" s="510"/>
      <c r="K44" s="510"/>
      <c r="L44" s="510"/>
      <c r="M44" s="510"/>
      <c r="N44" s="511"/>
      <c r="O44" s="367"/>
    </row>
    <row r="45" spans="1:15" ht="15" customHeight="1" x14ac:dyDescent="0.15">
      <c r="A45" s="367">
        <v>40</v>
      </c>
      <c r="B45" s="613"/>
      <c r="C45" s="615"/>
      <c r="D45" s="616" t="str">
        <f>IF((Ⅳ１!$I$12)="次に進む前に確認が必要です！","入力不可(前ページへ戻って確認！)",IF((Ⅳ１!$I$12)="OK！",IF(C45="", "", VLOOKUP(C45,県放送部員データ!$A$2:$F$304,3,0)),""))</f>
        <v>入力不可(前ページへ戻って確認！)</v>
      </c>
      <c r="E45" s="618" t="str">
        <f>IF(C45="","",VLOOKUP(C45,県放送部員データ!$A$2:$F$304,4,0))</f>
        <v/>
      </c>
      <c r="F45" s="556">
        <f t="shared" si="0"/>
        <v>0</v>
      </c>
      <c r="G45" s="594" t="str">
        <f>IF(C45="","",VLOOKUP(C45,県放送部員データ!$A$2:$F$304,5,0))</f>
        <v/>
      </c>
      <c r="H45" s="368"/>
      <c r="I45" s="462"/>
      <c r="J45" s="510"/>
      <c r="K45" s="510"/>
      <c r="L45" s="510"/>
      <c r="M45" s="510"/>
      <c r="N45" s="511"/>
      <c r="O45" s="367"/>
    </row>
    <row r="46" spans="1:15" ht="15" customHeight="1" x14ac:dyDescent="0.15">
      <c r="A46" s="367">
        <v>41</v>
      </c>
      <c r="B46" s="613"/>
      <c r="C46" s="615"/>
      <c r="D46" s="616" t="str">
        <f>IF((Ⅳ１!$I$12)="次に進む前に確認が必要です！","入力不可(前ページへ戻って確認！)",IF((Ⅳ１!$I$12)="OK！",IF(C46="", "", VLOOKUP(C46,県放送部員データ!$A$2:$F$304,3,0)),""))</f>
        <v>入力不可(前ページへ戻って確認！)</v>
      </c>
      <c r="E46" s="618" t="str">
        <f>IF(C46="","",VLOOKUP(C46,県放送部員データ!$A$2:$F$304,4,0))</f>
        <v/>
      </c>
      <c r="F46" s="556">
        <f t="shared" si="0"/>
        <v>0</v>
      </c>
      <c r="G46" s="594" t="str">
        <f>IF(C46="","",VLOOKUP(C46,県放送部員データ!$A$2:$F$304,5,0))</f>
        <v/>
      </c>
      <c r="H46" s="368"/>
      <c r="I46" s="462"/>
      <c r="J46" s="510"/>
      <c r="K46" s="510"/>
      <c r="L46" s="510"/>
      <c r="M46" s="510"/>
      <c r="N46" s="511"/>
      <c r="O46" s="367"/>
    </row>
    <row r="47" spans="1:15" ht="15" customHeight="1" x14ac:dyDescent="0.15">
      <c r="A47" s="367">
        <v>42</v>
      </c>
      <c r="B47" s="613"/>
      <c r="C47" s="615"/>
      <c r="D47" s="616" t="str">
        <f>IF((Ⅳ１!$I$12)="次に進む前に確認が必要です！","入力不可(前ページへ戻って確認！)",IF((Ⅳ１!$I$12)="OK！",IF(C47="", "", VLOOKUP(C47,県放送部員データ!$A$2:$F$304,3,0)),""))</f>
        <v>入力不可(前ページへ戻って確認！)</v>
      </c>
      <c r="E47" s="618" t="str">
        <f>IF(C47="","",VLOOKUP(C47,県放送部員データ!$A$2:$F$304,4,0))</f>
        <v/>
      </c>
      <c r="F47" s="556">
        <f t="shared" si="0"/>
        <v>0</v>
      </c>
      <c r="G47" s="594" t="str">
        <f>IF(C47="","",VLOOKUP(C47,県放送部員データ!$A$2:$F$304,5,0))</f>
        <v/>
      </c>
      <c r="H47" s="368"/>
      <c r="I47" s="462"/>
      <c r="J47" s="510"/>
      <c r="K47" s="510"/>
      <c r="L47" s="510"/>
      <c r="M47" s="510"/>
      <c r="N47" s="511"/>
      <c r="O47" s="367"/>
    </row>
    <row r="48" spans="1:15" ht="15" customHeight="1" x14ac:dyDescent="0.15">
      <c r="A48" s="367">
        <v>43</v>
      </c>
      <c r="B48" s="613"/>
      <c r="C48" s="615"/>
      <c r="D48" s="616" t="str">
        <f>IF((Ⅳ１!$I$12)="次に進む前に確認が必要です！","入力不可(前ページへ戻って確認！)",IF((Ⅳ１!$I$12)="OK！",IF(C48="", "", VLOOKUP(C48,県放送部員データ!$A$2:$F$304,3,0)),""))</f>
        <v>入力不可(前ページへ戻って確認！)</v>
      </c>
      <c r="E48" s="618" t="str">
        <f>IF(C48="","",VLOOKUP(C48,県放送部員データ!$A$2:$F$304,4,0))</f>
        <v/>
      </c>
      <c r="F48" s="556">
        <f t="shared" si="0"/>
        <v>0</v>
      </c>
      <c r="G48" s="594" t="str">
        <f>IF(C48="","",VLOOKUP(C48,県放送部員データ!$A$2:$F$304,5,0))</f>
        <v/>
      </c>
      <c r="H48" s="368"/>
      <c r="I48" s="462"/>
      <c r="J48" s="510"/>
      <c r="K48" s="510"/>
      <c r="L48" s="510"/>
      <c r="M48" s="510"/>
      <c r="N48" s="511"/>
      <c r="O48" s="367"/>
    </row>
    <row r="49" spans="1:15" ht="15" customHeight="1" x14ac:dyDescent="0.15">
      <c r="A49" s="367">
        <v>44</v>
      </c>
      <c r="B49" s="613"/>
      <c r="C49" s="615"/>
      <c r="D49" s="616" t="str">
        <f>IF((Ⅳ１!$I$12)="次に進む前に確認が必要です！","入力不可(前ページへ戻って確認！)",IF((Ⅳ１!$I$12)="OK！",IF(C49="", "", VLOOKUP(C49,県放送部員データ!$A$2:$F$304,3,0)),""))</f>
        <v>入力不可(前ページへ戻って確認！)</v>
      </c>
      <c r="E49" s="618" t="str">
        <f>IF(C49="","",VLOOKUP(C49,県放送部員データ!$A$2:$F$304,4,0))</f>
        <v/>
      </c>
      <c r="F49" s="556">
        <f t="shared" si="0"/>
        <v>0</v>
      </c>
      <c r="G49" s="594" t="str">
        <f>IF(C49="","",VLOOKUP(C49,県放送部員データ!$A$2:$F$304,5,0))</f>
        <v/>
      </c>
      <c r="H49" s="368"/>
      <c r="I49" s="462"/>
      <c r="J49" s="510"/>
      <c r="K49" s="510"/>
      <c r="L49" s="510"/>
      <c r="M49" s="510"/>
      <c r="N49" s="511"/>
      <c r="O49" s="367"/>
    </row>
    <row r="50" spans="1:15" ht="15" customHeight="1" x14ac:dyDescent="0.15">
      <c r="A50" s="367">
        <v>45</v>
      </c>
      <c r="B50" s="613"/>
      <c r="C50" s="615"/>
      <c r="D50" s="616" t="str">
        <f>IF((Ⅳ１!$I$12)="次に進む前に確認が必要です！","入力不可(前ページへ戻って確認！)",IF((Ⅳ１!$I$12)="OK！",IF(C50="", "", VLOOKUP(C50,県放送部員データ!$A$2:$F$304,3,0)),""))</f>
        <v>入力不可(前ページへ戻って確認！)</v>
      </c>
      <c r="E50" s="618" t="str">
        <f>IF(C50="","",VLOOKUP(C50,県放送部員データ!$A$2:$F$304,4,0))</f>
        <v/>
      </c>
      <c r="F50" s="556">
        <f t="shared" si="0"/>
        <v>0</v>
      </c>
      <c r="G50" s="594" t="str">
        <f>IF(C50="","",VLOOKUP(C50,県放送部員データ!$A$2:$F$304,5,0))</f>
        <v/>
      </c>
      <c r="H50" s="368"/>
      <c r="I50" s="462"/>
      <c r="J50" s="510"/>
      <c r="K50" s="510"/>
      <c r="L50" s="510"/>
      <c r="M50" s="510"/>
      <c r="N50" s="511"/>
      <c r="O50" s="367"/>
    </row>
    <row r="51" spans="1:15" ht="15" customHeight="1" x14ac:dyDescent="0.15">
      <c r="A51" s="367">
        <v>46</v>
      </c>
      <c r="B51" s="613"/>
      <c r="C51" s="615"/>
      <c r="D51" s="616" t="str">
        <f>IF((Ⅳ１!$I$12)="次に進む前に確認が必要です！","入力不可(前ページへ戻って確認！)",IF((Ⅳ１!$I$12)="OK！",IF(C51="", "", VLOOKUP(C51,県放送部員データ!$A$2:$F$304,3,0)),""))</f>
        <v>入力不可(前ページへ戻って確認！)</v>
      </c>
      <c r="E51" s="618" t="str">
        <f>IF(C51="","",VLOOKUP(C51,県放送部員データ!$A$2:$F$304,4,0))</f>
        <v/>
      </c>
      <c r="F51" s="556">
        <f t="shared" si="0"/>
        <v>0</v>
      </c>
      <c r="G51" s="594" t="str">
        <f>IF(C51="","",VLOOKUP(C51,県放送部員データ!$A$2:$F$304,5,0))</f>
        <v/>
      </c>
      <c r="H51" s="368"/>
      <c r="I51" s="462"/>
      <c r="J51" s="510"/>
      <c r="K51" s="510"/>
      <c r="L51" s="510"/>
      <c r="M51" s="510"/>
      <c r="N51" s="511"/>
      <c r="O51" s="367"/>
    </row>
    <row r="52" spans="1:15" ht="15" customHeight="1" x14ac:dyDescent="0.15">
      <c r="A52" s="367">
        <v>47</v>
      </c>
      <c r="B52" s="613"/>
      <c r="C52" s="615"/>
      <c r="D52" s="616" t="str">
        <f>IF((Ⅳ１!$I$12)="次に進む前に確認が必要です！","入力不可(前ページへ戻って確認！)",IF((Ⅳ１!$I$12)="OK！",IF(C52="", "", VLOOKUP(C52,県放送部員データ!$A$2:$F$304,3,0)),""))</f>
        <v>入力不可(前ページへ戻って確認！)</v>
      </c>
      <c r="E52" s="618" t="str">
        <f>IF(C52="","",VLOOKUP(C52,県放送部員データ!$A$2:$F$304,4,0))</f>
        <v/>
      </c>
      <c r="F52" s="556">
        <f t="shared" si="0"/>
        <v>0</v>
      </c>
      <c r="G52" s="594" t="str">
        <f>IF(C52="","",VLOOKUP(C52,県放送部員データ!$A$2:$F$304,5,0))</f>
        <v/>
      </c>
      <c r="H52" s="368"/>
      <c r="I52" s="462"/>
      <c r="J52" s="510"/>
      <c r="K52" s="510"/>
      <c r="L52" s="510"/>
      <c r="M52" s="510"/>
      <c r="N52" s="511"/>
      <c r="O52" s="367"/>
    </row>
    <row r="53" spans="1:15" ht="15" customHeight="1" x14ac:dyDescent="0.15">
      <c r="A53" s="367">
        <v>48</v>
      </c>
      <c r="B53" s="613"/>
      <c r="C53" s="615"/>
      <c r="D53" s="616" t="str">
        <f>IF((Ⅳ１!$I$12)="次に進む前に確認が必要です！","入力不可(前ページへ戻って確認！)",IF((Ⅳ１!$I$12)="OK！",IF(C53="", "", VLOOKUP(C53,県放送部員データ!$A$2:$F$304,3,0)),""))</f>
        <v>入力不可(前ページへ戻って確認！)</v>
      </c>
      <c r="E53" s="618" t="str">
        <f>IF(C53="","",VLOOKUP(C53,県放送部員データ!$A$2:$F$304,4,0))</f>
        <v/>
      </c>
      <c r="F53" s="556">
        <f t="shared" si="0"/>
        <v>0</v>
      </c>
      <c r="G53" s="594" t="str">
        <f>IF(C53="","",VLOOKUP(C53,県放送部員データ!$A$2:$F$304,5,0))</f>
        <v/>
      </c>
      <c r="H53" s="368"/>
      <c r="I53" s="462"/>
      <c r="J53" s="510"/>
      <c r="K53" s="510"/>
      <c r="L53" s="510"/>
      <c r="M53" s="510"/>
      <c r="N53" s="511"/>
      <c r="O53" s="367"/>
    </row>
    <row r="54" spans="1:15" ht="15" customHeight="1" x14ac:dyDescent="0.15">
      <c r="A54" s="367">
        <v>49</v>
      </c>
      <c r="B54" s="613"/>
      <c r="C54" s="615"/>
      <c r="D54" s="616" t="str">
        <f>IF((Ⅳ１!$I$12)="次に進む前に確認が必要です！","入力不可(前ページへ戻って確認！)",IF((Ⅳ１!$I$12)="OK！",IF(C54="", "", VLOOKUP(C54,県放送部員データ!$A$2:$F$304,3,0)),""))</f>
        <v>入力不可(前ページへ戻って確認！)</v>
      </c>
      <c r="E54" s="618" t="str">
        <f>IF(C54="","",VLOOKUP(C54,県放送部員データ!$A$2:$F$304,4,0))</f>
        <v/>
      </c>
      <c r="F54" s="556">
        <f t="shared" si="0"/>
        <v>0</v>
      </c>
      <c r="G54" s="594" t="str">
        <f>IF(C54="","",VLOOKUP(C54,県放送部員データ!$A$2:$F$304,5,0))</f>
        <v/>
      </c>
      <c r="H54" s="368"/>
      <c r="I54" s="462"/>
      <c r="J54" s="510"/>
      <c r="K54" s="510"/>
      <c r="L54" s="510"/>
      <c r="M54" s="510"/>
      <c r="N54" s="511"/>
      <c r="O54" s="367"/>
    </row>
    <row r="55" spans="1:15" ht="15" customHeight="1" x14ac:dyDescent="0.15">
      <c r="A55" s="367">
        <v>50</v>
      </c>
      <c r="B55" s="613"/>
      <c r="C55" s="615"/>
      <c r="D55" s="616" t="str">
        <f>IF((Ⅳ１!$I$12)="次に進む前に確認が必要です！","入力不可(前ページへ戻って確認！)",IF((Ⅳ１!$I$12)="OK！",IF(C55="", "", VLOOKUP(C55,県放送部員データ!$A$2:$F$304,3,0)),""))</f>
        <v>入力不可(前ページへ戻って確認！)</v>
      </c>
      <c r="E55" s="618" t="str">
        <f>IF(C55="","",VLOOKUP(C55,県放送部員データ!$A$2:$F$304,4,0))</f>
        <v/>
      </c>
      <c r="F55" s="556">
        <f t="shared" si="0"/>
        <v>0</v>
      </c>
      <c r="G55" s="594" t="str">
        <f>IF(C55="","",VLOOKUP(C55,県放送部員データ!$A$2:$F$304,5,0))</f>
        <v/>
      </c>
      <c r="H55" s="368"/>
      <c r="I55" s="462"/>
      <c r="J55" s="510"/>
      <c r="K55" s="510"/>
      <c r="L55" s="510"/>
      <c r="M55" s="510"/>
      <c r="N55" s="511"/>
      <c r="O55" s="367"/>
    </row>
    <row r="56" spans="1:15" ht="15" customHeight="1" x14ac:dyDescent="0.15">
      <c r="A56" s="367">
        <v>51</v>
      </c>
      <c r="B56" s="613"/>
      <c r="C56" s="615"/>
      <c r="D56" s="616" t="str">
        <f>IF((Ⅳ１!$I$12)="次に進む前に確認が必要です！","入力不可(前ページへ戻って確認！)",IF((Ⅳ１!$I$12)="OK！",IF(C56="", "", VLOOKUP(C56,県放送部員データ!$A$2:$F$304,3,0)),""))</f>
        <v>入力不可(前ページへ戻って確認！)</v>
      </c>
      <c r="E56" s="618" t="str">
        <f>IF(C56="","",VLOOKUP(C56,県放送部員データ!$A$2:$F$304,4,0))</f>
        <v/>
      </c>
      <c r="F56" s="556">
        <f t="shared" si="0"/>
        <v>0</v>
      </c>
      <c r="G56" s="594" t="str">
        <f>IF(C56="","",VLOOKUP(C56,県放送部員データ!$A$2:$F$304,5,0))</f>
        <v/>
      </c>
      <c r="H56" s="368"/>
      <c r="I56" s="462"/>
      <c r="J56" s="510"/>
      <c r="K56" s="510"/>
      <c r="L56" s="510"/>
      <c r="M56" s="510"/>
      <c r="N56" s="511"/>
      <c r="O56" s="367"/>
    </row>
    <row r="57" spans="1:15" ht="15" customHeight="1" x14ac:dyDescent="0.15">
      <c r="A57" s="367">
        <v>52</v>
      </c>
      <c r="B57" s="613"/>
      <c r="C57" s="615"/>
      <c r="D57" s="616" t="str">
        <f>IF((Ⅳ１!$I$12)="次に進む前に確認が必要です！","入力不可(前ページへ戻って確認！)",IF((Ⅳ１!$I$12)="OK！",IF(C57="", "", VLOOKUP(C57,県放送部員データ!$A$2:$F$304,3,0)),""))</f>
        <v>入力不可(前ページへ戻って確認！)</v>
      </c>
      <c r="E57" s="618" t="str">
        <f>IF(C57="","",VLOOKUP(C57,県放送部員データ!$A$2:$F$304,4,0))</f>
        <v/>
      </c>
      <c r="F57" s="556">
        <f t="shared" si="0"/>
        <v>0</v>
      </c>
      <c r="G57" s="594" t="str">
        <f>IF(C57="","",VLOOKUP(C57,県放送部員データ!$A$2:$F$304,5,0))</f>
        <v/>
      </c>
      <c r="H57" s="368"/>
      <c r="I57" s="462"/>
      <c r="J57" s="510"/>
      <c r="K57" s="510"/>
      <c r="L57" s="510"/>
      <c r="M57" s="510"/>
      <c r="N57" s="511"/>
      <c r="O57" s="367"/>
    </row>
    <row r="58" spans="1:15" ht="15" customHeight="1" x14ac:dyDescent="0.15">
      <c r="A58" s="367">
        <v>53</v>
      </c>
      <c r="B58" s="613"/>
      <c r="C58" s="615"/>
      <c r="D58" s="616" t="str">
        <f>IF((Ⅳ１!$I$12)="次に進む前に確認が必要です！","入力不可(前ページへ戻って確認！)",IF((Ⅳ１!$I$12)="OK！",IF(C58="", "", VLOOKUP(C58,県放送部員データ!$A$2:$F$304,3,0)),""))</f>
        <v>入力不可(前ページへ戻って確認！)</v>
      </c>
      <c r="E58" s="618" t="str">
        <f>IF(C58="","",VLOOKUP(C58,県放送部員データ!$A$2:$F$304,4,0))</f>
        <v/>
      </c>
      <c r="F58" s="556">
        <f t="shared" si="0"/>
        <v>0</v>
      </c>
      <c r="G58" s="594" t="str">
        <f>IF(C58="","",VLOOKUP(C58,県放送部員データ!$A$2:$F$304,5,0))</f>
        <v/>
      </c>
      <c r="H58" s="368"/>
      <c r="I58" s="462"/>
      <c r="J58" s="510"/>
      <c r="K58" s="510"/>
      <c r="L58" s="510"/>
      <c r="M58" s="510"/>
      <c r="N58" s="511"/>
      <c r="O58" s="367"/>
    </row>
    <row r="59" spans="1:15" ht="15" customHeight="1" x14ac:dyDescent="0.15">
      <c r="A59" s="367">
        <v>54</v>
      </c>
      <c r="B59" s="613"/>
      <c r="C59" s="615"/>
      <c r="D59" s="616" t="str">
        <f>IF((Ⅳ１!$I$12)="次に進む前に確認が必要です！","入力不可(前ページへ戻って確認！)",IF((Ⅳ１!$I$12)="OK！",IF(C59="", "", VLOOKUP(C59,県放送部員データ!$A$2:$F$304,3,0)),""))</f>
        <v>入力不可(前ページへ戻って確認！)</v>
      </c>
      <c r="E59" s="618" t="str">
        <f>IF(C59="","",VLOOKUP(C59,県放送部員データ!$A$2:$F$304,4,0))</f>
        <v/>
      </c>
      <c r="F59" s="556">
        <f t="shared" si="0"/>
        <v>0</v>
      </c>
      <c r="G59" s="594" t="str">
        <f>IF(C59="","",VLOOKUP(C59,県放送部員データ!$A$2:$F$304,5,0))</f>
        <v/>
      </c>
      <c r="H59" s="368"/>
      <c r="I59" s="462"/>
      <c r="J59" s="510"/>
      <c r="K59" s="510"/>
      <c r="L59" s="510"/>
      <c r="M59" s="510"/>
      <c r="N59" s="511"/>
      <c r="O59" s="367"/>
    </row>
    <row r="60" spans="1:15" ht="15" customHeight="1" x14ac:dyDescent="0.15">
      <c r="A60" s="367">
        <v>55</v>
      </c>
      <c r="B60" s="613"/>
      <c r="C60" s="615"/>
      <c r="D60" s="616" t="str">
        <f>IF((Ⅳ１!$I$12)="次に進む前に確認が必要です！","入力不可(前ページへ戻って確認！)",IF((Ⅳ１!$I$12)="OK！",IF(C60="", "", VLOOKUP(C60,県放送部員データ!$A$2:$F$304,3,0)),""))</f>
        <v>入力不可(前ページへ戻って確認！)</v>
      </c>
      <c r="E60" s="618" t="str">
        <f>IF(C60="","",VLOOKUP(C60,県放送部員データ!$A$2:$F$304,4,0))</f>
        <v/>
      </c>
      <c r="F60" s="556">
        <f t="shared" si="0"/>
        <v>0</v>
      </c>
      <c r="G60" s="594" t="str">
        <f>IF(C60="","",VLOOKUP(C60,県放送部員データ!$A$2:$F$304,5,0))</f>
        <v/>
      </c>
      <c r="H60" s="368"/>
      <c r="I60" s="462"/>
      <c r="J60" s="510"/>
      <c r="K60" s="510"/>
      <c r="L60" s="510"/>
      <c r="M60" s="510"/>
      <c r="N60" s="511"/>
      <c r="O60" s="367"/>
    </row>
    <row r="61" spans="1:15" ht="15" customHeight="1" x14ac:dyDescent="0.15">
      <c r="A61" s="367">
        <v>56</v>
      </c>
      <c r="B61" s="613"/>
      <c r="C61" s="615"/>
      <c r="D61" s="616" t="str">
        <f>IF((Ⅳ１!$I$12)="次に進む前に確認が必要です！","入力不可(前ページへ戻って確認！)",IF((Ⅳ１!$I$12)="OK！",IF(C61="", "", VLOOKUP(C61,県放送部員データ!$A$2:$F$304,3,0)),""))</f>
        <v>入力不可(前ページへ戻って確認！)</v>
      </c>
      <c r="E61" s="618" t="str">
        <f>IF(C61="","",VLOOKUP(C61,県放送部員データ!$A$2:$F$304,4,0))</f>
        <v/>
      </c>
      <c r="F61" s="556">
        <f t="shared" si="0"/>
        <v>0</v>
      </c>
      <c r="G61" s="594" t="str">
        <f>IF(C61="","",VLOOKUP(C61,県放送部員データ!$A$2:$F$304,5,0))</f>
        <v/>
      </c>
      <c r="H61" s="368"/>
      <c r="I61" s="462"/>
      <c r="J61" s="510"/>
      <c r="K61" s="510"/>
      <c r="L61" s="510"/>
      <c r="M61" s="510"/>
      <c r="N61" s="511"/>
      <c r="O61" s="367"/>
    </row>
    <row r="62" spans="1:15" ht="15" customHeight="1" x14ac:dyDescent="0.15">
      <c r="A62" s="367">
        <v>57</v>
      </c>
      <c r="B62" s="613"/>
      <c r="C62" s="615"/>
      <c r="D62" s="616" t="str">
        <f>IF((Ⅳ１!$I$12)="次に進む前に確認が必要です！","入力不可(前ページへ戻って確認！)",IF((Ⅳ１!$I$12)="OK！",IF(C62="", "", VLOOKUP(C62,県放送部員データ!$A$2:$F$304,3,0)),""))</f>
        <v>入力不可(前ページへ戻って確認！)</v>
      </c>
      <c r="E62" s="618" t="str">
        <f>IF(C62="","",VLOOKUP(C62,県放送部員データ!$A$2:$F$304,4,0))</f>
        <v/>
      </c>
      <c r="F62" s="556">
        <f t="shared" si="0"/>
        <v>0</v>
      </c>
      <c r="G62" s="594" t="str">
        <f>IF(C62="","",VLOOKUP(C62,県放送部員データ!$A$2:$F$304,5,0))</f>
        <v/>
      </c>
      <c r="H62" s="368"/>
      <c r="I62" s="462"/>
      <c r="J62" s="510"/>
      <c r="K62" s="510"/>
      <c r="L62" s="510"/>
      <c r="M62" s="510"/>
      <c r="N62" s="511"/>
      <c r="O62" s="367"/>
    </row>
    <row r="63" spans="1:15" ht="15" customHeight="1" x14ac:dyDescent="0.15">
      <c r="A63" s="367">
        <v>58</v>
      </c>
      <c r="B63" s="613"/>
      <c r="C63" s="615"/>
      <c r="D63" s="616" t="str">
        <f>IF((Ⅳ１!$I$12)="次に進む前に確認が必要です！","入力不可(前ページへ戻って確認！)",IF((Ⅳ１!$I$12)="OK！",IF(C63="", "", VLOOKUP(C63,県放送部員データ!$A$2:$F$304,3,0)),""))</f>
        <v>入力不可(前ページへ戻って確認！)</v>
      </c>
      <c r="E63" s="618" t="str">
        <f>IF(C63="","",VLOOKUP(C63,県放送部員データ!$A$2:$F$304,4,0))</f>
        <v/>
      </c>
      <c r="F63" s="556">
        <f t="shared" si="0"/>
        <v>0</v>
      </c>
      <c r="G63" s="594" t="str">
        <f>IF(C63="","",VLOOKUP(C63,県放送部員データ!$A$2:$F$304,5,0))</f>
        <v/>
      </c>
      <c r="H63" s="368"/>
      <c r="I63" s="462"/>
      <c r="J63" s="510"/>
      <c r="K63" s="510"/>
      <c r="L63" s="510"/>
      <c r="M63" s="510"/>
      <c r="N63" s="511"/>
      <c r="O63" s="367"/>
    </row>
    <row r="64" spans="1:15" ht="15" customHeight="1" x14ac:dyDescent="0.15">
      <c r="A64" s="367">
        <v>59</v>
      </c>
      <c r="B64" s="613"/>
      <c r="C64" s="615"/>
      <c r="D64" s="616" t="str">
        <f>IF((Ⅳ１!$I$12)="次に進む前に確認が必要です！","入力不可(前ページへ戻って確認！)",IF((Ⅳ１!$I$12)="OK！",IF(C64="", "", VLOOKUP(C64,県放送部員データ!$A$2:$F$304,3,0)),""))</f>
        <v>入力不可(前ページへ戻って確認！)</v>
      </c>
      <c r="E64" s="618" t="str">
        <f>IF(C64="","",VLOOKUP(C64,県放送部員データ!$A$2:$F$304,4,0))</f>
        <v/>
      </c>
      <c r="F64" s="556">
        <f t="shared" si="0"/>
        <v>0</v>
      </c>
      <c r="G64" s="594" t="str">
        <f>IF(C64="","",VLOOKUP(C64,県放送部員データ!$A$2:$F$304,5,0))</f>
        <v/>
      </c>
      <c r="H64" s="368"/>
      <c r="I64" s="462"/>
      <c r="J64" s="510"/>
      <c r="K64" s="510"/>
      <c r="L64" s="510"/>
      <c r="M64" s="510"/>
      <c r="N64" s="511"/>
      <c r="O64" s="367"/>
    </row>
    <row r="65" spans="1:15" ht="15" customHeight="1" thickBot="1" x14ac:dyDescent="0.2">
      <c r="A65" s="367">
        <v>60</v>
      </c>
      <c r="B65" s="613"/>
      <c r="C65" s="615"/>
      <c r="D65" s="616" t="str">
        <f>IF((Ⅳ１!$I$12)="次に進む前に確認が必要です！","入力不可(前ページへ戻って確認！)",IF((Ⅳ１!$I$12)="OK！",IF(C65="", "", VLOOKUP(C65,県放送部員データ!$A$2:$F$304,3,0)),""))</f>
        <v>入力不可(前ページへ戻って確認！)</v>
      </c>
      <c r="E65" s="619" t="str">
        <f>IF(C65="","",VLOOKUP(C65,県放送部員データ!$A$2:$F$304,4,0))</f>
        <v/>
      </c>
      <c r="F65" s="556">
        <f t="shared" si="0"/>
        <v>0</v>
      </c>
      <c r="G65" s="594" t="str">
        <f>IF(C65="","",VLOOKUP(C65,県放送部員データ!$A$2:$F$304,5,0))</f>
        <v/>
      </c>
      <c r="H65" s="368"/>
      <c r="I65" s="462"/>
      <c r="J65" s="510"/>
      <c r="K65" s="510"/>
      <c r="L65" s="510"/>
      <c r="M65" s="510"/>
      <c r="N65" s="511"/>
      <c r="O65" s="367"/>
    </row>
    <row r="66" spans="1:15" ht="15.75" x14ac:dyDescent="0.15">
      <c r="A66" s="367"/>
      <c r="B66" s="367"/>
      <c r="C66" s="367"/>
      <c r="D66" s="367"/>
      <c r="E66" s="367"/>
      <c r="F66" s="367"/>
      <c r="G66" s="367"/>
      <c r="H66" s="368"/>
      <c r="I66" s="462"/>
      <c r="J66" s="510"/>
      <c r="K66" s="510"/>
      <c r="L66" s="510"/>
      <c r="M66" s="510"/>
      <c r="N66" s="511"/>
      <c r="O66" s="367"/>
    </row>
    <row r="67" spans="1:15" ht="15.75" x14ac:dyDescent="0.15">
      <c r="A67" s="367"/>
      <c r="B67" s="367"/>
      <c r="C67" s="367"/>
      <c r="D67" s="367"/>
      <c r="E67" s="367"/>
      <c r="F67" s="367"/>
      <c r="G67" s="367"/>
      <c r="H67" s="368"/>
      <c r="I67" s="462"/>
      <c r="J67" s="510"/>
      <c r="K67" s="510"/>
      <c r="L67" s="510"/>
      <c r="M67" s="510"/>
      <c r="N67" s="511"/>
      <c r="O67" s="367"/>
    </row>
    <row r="68" spans="1:15" ht="15.75" x14ac:dyDescent="0.15">
      <c r="A68" s="367"/>
      <c r="B68" s="367"/>
      <c r="C68" s="367"/>
      <c r="D68" s="367"/>
      <c r="E68" s="367"/>
      <c r="F68" s="367"/>
      <c r="G68" s="367"/>
      <c r="H68" s="368"/>
      <c r="I68" s="462"/>
      <c r="J68" s="516"/>
      <c r="K68" s="516"/>
      <c r="L68" s="516"/>
      <c r="M68" s="510"/>
      <c r="N68" s="511"/>
      <c r="O68" s="367"/>
    </row>
    <row r="69" spans="1:15" ht="15.75" x14ac:dyDescent="0.15">
      <c r="J69" s="517"/>
      <c r="K69" s="517"/>
      <c r="L69" s="517"/>
      <c r="M69" s="518"/>
      <c r="N69" s="82"/>
      <c r="O69" s="68"/>
    </row>
    <row r="70" spans="1:15" ht="15.75" x14ac:dyDescent="0.15">
      <c r="J70" s="517"/>
      <c r="K70" s="517"/>
      <c r="L70" s="517"/>
      <c r="M70" s="518"/>
      <c r="N70" s="82"/>
      <c r="O70" s="68"/>
    </row>
    <row r="71" spans="1:15" ht="15.75" x14ac:dyDescent="0.15">
      <c r="J71" s="517"/>
      <c r="K71" s="517"/>
      <c r="L71" s="517"/>
      <c r="M71" s="518"/>
      <c r="N71" s="82"/>
      <c r="O71" s="68"/>
    </row>
    <row r="72" spans="1:15" ht="15.75" x14ac:dyDescent="0.15">
      <c r="J72" s="517"/>
      <c r="K72" s="517"/>
      <c r="L72" s="517"/>
      <c r="M72" s="518"/>
      <c r="N72" s="82"/>
      <c r="O72" s="68"/>
    </row>
    <row r="73" spans="1:15" ht="15.75" x14ac:dyDescent="0.15">
      <c r="J73" s="517"/>
      <c r="K73" s="517"/>
      <c r="L73" s="517"/>
      <c r="M73" s="518"/>
      <c r="N73" s="82"/>
      <c r="O73" s="68"/>
    </row>
    <row r="74" spans="1:15" ht="15.75" x14ac:dyDescent="0.15">
      <c r="J74" s="517"/>
      <c r="K74" s="517"/>
      <c r="L74" s="517"/>
      <c r="M74" s="518"/>
      <c r="N74" s="82"/>
      <c r="O74" s="68"/>
    </row>
    <row r="75" spans="1:15" ht="15.75" x14ac:dyDescent="0.15">
      <c r="J75" s="517"/>
      <c r="K75" s="517"/>
      <c r="L75" s="517"/>
      <c r="M75" s="518"/>
      <c r="N75" s="82"/>
      <c r="O75" s="68"/>
    </row>
    <row r="76" spans="1:15" ht="15.75" x14ac:dyDescent="0.25">
      <c r="J76" s="517"/>
      <c r="K76" s="517"/>
      <c r="L76" s="517"/>
      <c r="M76" s="519"/>
      <c r="N76" s="145"/>
      <c r="O76" s="68"/>
    </row>
    <row r="77" spans="1:15" ht="15.75" x14ac:dyDescent="0.15">
      <c r="J77" s="517"/>
      <c r="K77" s="517"/>
      <c r="L77" s="517"/>
      <c r="M77" s="518"/>
      <c r="N77" s="82"/>
      <c r="O77" s="68"/>
    </row>
    <row r="78" spans="1:15" ht="15.75" x14ac:dyDescent="0.15">
      <c r="J78" s="517"/>
      <c r="K78" s="517"/>
      <c r="L78" s="517"/>
      <c r="M78" s="518"/>
      <c r="N78" s="82"/>
      <c r="O78" s="68"/>
    </row>
    <row r="79" spans="1:15" ht="15.75" x14ac:dyDescent="0.15">
      <c r="J79" s="517"/>
      <c r="K79" s="517"/>
      <c r="L79" s="517"/>
      <c r="M79" s="518"/>
      <c r="N79" s="82"/>
      <c r="O79" s="68"/>
    </row>
    <row r="80" spans="1:15" ht="15.75" x14ac:dyDescent="0.15">
      <c r="J80" s="517"/>
      <c r="K80" s="517"/>
      <c r="L80" s="517"/>
      <c r="M80" s="518"/>
      <c r="N80" s="82"/>
      <c r="O80" s="68"/>
    </row>
    <row r="81" spans="10:15" ht="15.75" x14ac:dyDescent="0.15">
      <c r="J81" s="517"/>
      <c r="K81" s="517"/>
      <c r="L81" s="517"/>
      <c r="M81" s="518"/>
      <c r="N81" s="82"/>
      <c r="O81" s="68"/>
    </row>
    <row r="82" spans="10:15" ht="15.75" x14ac:dyDescent="0.15">
      <c r="J82" s="517"/>
      <c r="K82" s="517"/>
      <c r="L82" s="517"/>
      <c r="M82" s="518"/>
      <c r="N82" s="82"/>
      <c r="O82" s="68"/>
    </row>
    <row r="83" spans="10:15" ht="15.75" x14ac:dyDescent="0.15">
      <c r="J83" s="517"/>
      <c r="K83" s="517"/>
      <c r="L83" s="517"/>
      <c r="M83" s="518"/>
      <c r="N83" s="82"/>
      <c r="O83" s="68"/>
    </row>
    <row r="84" spans="10:15" ht="15.75" x14ac:dyDescent="0.15">
      <c r="J84" s="517"/>
      <c r="K84" s="517"/>
      <c r="L84" s="517"/>
      <c r="M84" s="518"/>
      <c r="N84" s="82"/>
      <c r="O84" s="68"/>
    </row>
    <row r="85" spans="10:15" ht="15.75" x14ac:dyDescent="0.15">
      <c r="J85" s="517"/>
      <c r="K85" s="517"/>
      <c r="L85" s="517"/>
      <c r="M85" s="518"/>
      <c r="N85" s="82"/>
      <c r="O85" s="68"/>
    </row>
    <row r="86" spans="10:15" ht="15.75" x14ac:dyDescent="0.15">
      <c r="J86" s="517"/>
      <c r="K86" s="517"/>
      <c r="L86" s="517"/>
      <c r="M86" s="518"/>
      <c r="N86" s="82"/>
      <c r="O86" s="68"/>
    </row>
    <row r="87" spans="10:15" ht="15.75" x14ac:dyDescent="0.15">
      <c r="J87" s="517"/>
      <c r="K87" s="517"/>
      <c r="L87" s="517"/>
      <c r="M87" s="518"/>
      <c r="N87" s="82"/>
      <c r="O87" s="68"/>
    </row>
    <row r="88" spans="10:15" ht="15.75" x14ac:dyDescent="0.15">
      <c r="J88" s="517"/>
      <c r="K88" s="517"/>
      <c r="L88" s="517"/>
      <c r="M88" s="518"/>
      <c r="N88" s="82"/>
      <c r="O88" s="68"/>
    </row>
    <row r="89" spans="10:15" ht="15.75" x14ac:dyDescent="0.15">
      <c r="J89" s="517"/>
      <c r="K89" s="517"/>
      <c r="L89" s="517"/>
      <c r="M89" s="518"/>
      <c r="N89" s="82"/>
      <c r="O89" s="68"/>
    </row>
    <row r="90" spans="10:15" ht="15.75" x14ac:dyDescent="0.15">
      <c r="J90" s="517"/>
      <c r="K90" s="517"/>
      <c r="L90" s="517"/>
      <c r="M90" s="518"/>
      <c r="N90" s="82"/>
      <c r="O90" s="68"/>
    </row>
    <row r="91" spans="10:15" ht="15.75" x14ac:dyDescent="0.15">
      <c r="J91" s="517"/>
      <c r="K91" s="517"/>
      <c r="L91" s="517"/>
      <c r="M91" s="518"/>
      <c r="N91" s="82"/>
      <c r="O91" s="68"/>
    </row>
    <row r="92" spans="10:15" ht="15.75" x14ac:dyDescent="0.15">
      <c r="J92" s="517"/>
      <c r="K92" s="517"/>
      <c r="L92" s="517"/>
      <c r="M92" s="518"/>
      <c r="N92" s="82"/>
      <c r="O92" s="68"/>
    </row>
    <row r="93" spans="10:15" ht="15.75" x14ac:dyDescent="0.15">
      <c r="J93" s="517"/>
      <c r="K93" s="517"/>
      <c r="L93" s="517"/>
      <c r="M93" s="518"/>
      <c r="N93" s="82"/>
      <c r="O93" s="68"/>
    </row>
    <row r="94" spans="10:15" ht="15.75" x14ac:dyDescent="0.15">
      <c r="J94" s="517"/>
      <c r="K94" s="517"/>
      <c r="L94" s="517"/>
      <c r="M94" s="518"/>
      <c r="N94" s="82"/>
      <c r="O94" s="68"/>
    </row>
    <row r="95" spans="10:15" ht="15.75" x14ac:dyDescent="0.15">
      <c r="J95" s="517"/>
      <c r="K95" s="517"/>
      <c r="L95" s="517"/>
      <c r="M95" s="518"/>
      <c r="N95" s="82"/>
      <c r="O95" s="68"/>
    </row>
    <row r="96" spans="10:15" ht="15.75" x14ac:dyDescent="0.15">
      <c r="J96" s="517"/>
      <c r="K96" s="517"/>
      <c r="L96" s="517"/>
      <c r="M96" s="518"/>
      <c r="N96" s="82"/>
      <c r="O96" s="68"/>
    </row>
    <row r="97" spans="8:15" ht="15.75" x14ac:dyDescent="0.15">
      <c r="J97" s="517"/>
      <c r="K97" s="517"/>
      <c r="L97" s="517"/>
      <c r="M97" s="518"/>
      <c r="N97" s="82"/>
      <c r="O97" s="68"/>
    </row>
    <row r="98" spans="8:15" ht="15.75" x14ac:dyDescent="0.15">
      <c r="J98" s="517"/>
      <c r="K98" s="517"/>
      <c r="L98" s="517"/>
      <c r="M98" s="518"/>
      <c r="N98" s="82"/>
      <c r="O98" s="68"/>
    </row>
    <row r="99" spans="8:15" x14ac:dyDescent="0.15">
      <c r="J99" s="517"/>
      <c r="K99" s="517"/>
      <c r="L99" s="517"/>
      <c r="O99" s="68"/>
    </row>
    <row r="100" spans="8:15" x14ac:dyDescent="0.15">
      <c r="J100" s="517"/>
      <c r="K100" s="517"/>
      <c r="L100" s="517"/>
      <c r="O100" s="68"/>
    </row>
    <row r="101" spans="8:15" x14ac:dyDescent="0.15">
      <c r="J101" s="517"/>
      <c r="K101" s="517"/>
      <c r="L101" s="517"/>
      <c r="O101" s="68"/>
    </row>
    <row r="102" spans="8:15" x14ac:dyDescent="0.15">
      <c r="J102" s="517"/>
      <c r="K102" s="517"/>
      <c r="L102" s="517"/>
      <c r="O102" s="68"/>
    </row>
    <row r="103" spans="8:15" x14ac:dyDescent="0.15">
      <c r="H103" s="68"/>
      <c r="J103" s="517"/>
      <c r="K103" s="517"/>
      <c r="L103" s="517"/>
      <c r="O103" s="68"/>
    </row>
    <row r="104" spans="8:15" x14ac:dyDescent="0.15">
      <c r="H104" s="68"/>
      <c r="J104" s="517"/>
      <c r="K104" s="517"/>
      <c r="L104" s="517"/>
      <c r="O104" s="68"/>
    </row>
    <row r="105" spans="8:15" x14ac:dyDescent="0.15">
      <c r="H105" s="68"/>
      <c r="J105" s="517"/>
      <c r="K105" s="517"/>
      <c r="L105" s="517"/>
      <c r="O105" s="68"/>
    </row>
    <row r="106" spans="8:15" x14ac:dyDescent="0.15">
      <c r="H106" s="68"/>
      <c r="J106" s="517"/>
      <c r="K106" s="517"/>
      <c r="L106" s="517"/>
      <c r="O106" s="68"/>
    </row>
    <row r="107" spans="8:15" x14ac:dyDescent="0.15">
      <c r="H107" s="68"/>
      <c r="J107" s="517"/>
      <c r="K107" s="517"/>
      <c r="L107" s="517"/>
      <c r="O107" s="68"/>
    </row>
    <row r="108" spans="8:15" x14ac:dyDescent="0.15">
      <c r="H108" s="68"/>
      <c r="J108" s="521"/>
      <c r="K108" s="521"/>
      <c r="L108" s="521"/>
      <c r="O108" s="68"/>
    </row>
    <row r="109" spans="8:15" x14ac:dyDescent="0.15">
      <c r="H109" s="68"/>
      <c r="J109" s="521"/>
      <c r="K109" s="521"/>
      <c r="L109" s="521"/>
      <c r="O109" s="68"/>
    </row>
    <row r="110" spans="8:15" x14ac:dyDescent="0.15">
      <c r="H110" s="68"/>
      <c r="J110" s="521"/>
      <c r="K110" s="521"/>
      <c r="L110" s="521"/>
      <c r="O110" s="68"/>
    </row>
    <row r="111" spans="8:15" x14ac:dyDescent="0.15">
      <c r="H111" s="68"/>
      <c r="J111" s="521"/>
      <c r="K111" s="521"/>
      <c r="L111" s="521"/>
      <c r="O111" s="68"/>
    </row>
    <row r="112" spans="8:15" x14ac:dyDescent="0.15">
      <c r="H112" s="68"/>
      <c r="J112" s="521"/>
      <c r="K112" s="521"/>
      <c r="L112" s="521"/>
      <c r="O112" s="68"/>
    </row>
    <row r="113" spans="8:15" x14ac:dyDescent="0.15">
      <c r="H113" s="68"/>
      <c r="J113" s="521"/>
      <c r="K113" s="521"/>
      <c r="L113" s="521"/>
      <c r="O113" s="68"/>
    </row>
    <row r="114" spans="8:15" x14ac:dyDescent="0.15">
      <c r="O114" s="370"/>
    </row>
    <row r="115" spans="8:15" x14ac:dyDescent="0.15">
      <c r="O115" s="370"/>
    </row>
    <row r="116" spans="8:15" x14ac:dyDescent="0.15">
      <c r="O116" s="370"/>
    </row>
    <row r="117" spans="8:15" x14ac:dyDescent="0.15">
      <c r="O117" s="370"/>
    </row>
    <row r="118" spans="8:15" x14ac:dyDescent="0.15">
      <c r="O118" s="370"/>
    </row>
    <row r="119" spans="8:15" x14ac:dyDescent="0.15">
      <c r="O119" s="370"/>
    </row>
    <row r="120" spans="8:15" x14ac:dyDescent="0.15">
      <c r="O120" s="370"/>
    </row>
    <row r="121" spans="8:15" x14ac:dyDescent="0.15">
      <c r="O121" s="370"/>
    </row>
    <row r="122" spans="8:15" x14ac:dyDescent="0.15">
      <c r="O122" s="370"/>
    </row>
    <row r="123" spans="8:15" x14ac:dyDescent="0.25">
      <c r="M123" s="523"/>
      <c r="N123" s="213"/>
      <c r="O123" s="370"/>
    </row>
    <row r="124" spans="8:15" x14ac:dyDescent="0.15">
      <c r="O124" s="370"/>
    </row>
    <row r="125" spans="8:15" x14ac:dyDescent="0.15">
      <c r="O125" s="370"/>
    </row>
    <row r="126" spans="8:15" ht="15.75" x14ac:dyDescent="0.15">
      <c r="M126" s="518"/>
      <c r="N126" s="82"/>
      <c r="O126" s="370"/>
    </row>
    <row r="127" spans="8:15" ht="15.75" x14ac:dyDescent="0.15">
      <c r="M127" s="518"/>
      <c r="N127" s="82"/>
      <c r="O127" s="370"/>
    </row>
    <row r="128" spans="8:15" ht="15.75" x14ac:dyDescent="0.15">
      <c r="M128" s="518"/>
      <c r="N128" s="82"/>
      <c r="O128" s="370"/>
    </row>
    <row r="129" spans="13:15" ht="15.75" x14ac:dyDescent="0.15">
      <c r="M129" s="518"/>
      <c r="N129" s="82"/>
      <c r="O129" s="370"/>
    </row>
    <row r="130" spans="13:15" ht="15.75" x14ac:dyDescent="0.15">
      <c r="M130" s="518"/>
      <c r="N130" s="82"/>
      <c r="O130" s="370"/>
    </row>
    <row r="131" spans="13:15" ht="15.75" x14ac:dyDescent="0.15">
      <c r="M131" s="518"/>
      <c r="N131" s="82"/>
      <c r="O131" s="370"/>
    </row>
    <row r="132" spans="13:15" ht="15.75" x14ac:dyDescent="0.15">
      <c r="M132" s="518"/>
      <c r="N132" s="82"/>
      <c r="O132" s="370"/>
    </row>
    <row r="133" spans="13:15" x14ac:dyDescent="0.15">
      <c r="O133" s="370"/>
    </row>
    <row r="134" spans="13:15" x14ac:dyDescent="0.15">
      <c r="O134" s="370"/>
    </row>
    <row r="135" spans="13:15" x14ac:dyDescent="0.15">
      <c r="O135" s="370"/>
    </row>
    <row r="136" spans="13:15" x14ac:dyDescent="0.15">
      <c r="O136" s="370"/>
    </row>
    <row r="137" spans="13:15" x14ac:dyDescent="0.15">
      <c r="O137" s="370"/>
    </row>
    <row r="138" spans="13:15" x14ac:dyDescent="0.15">
      <c r="O138" s="370"/>
    </row>
    <row r="141" spans="13:15" x14ac:dyDescent="0.15">
      <c r="N141" s="68"/>
    </row>
    <row r="142" spans="13:15" x14ac:dyDescent="0.15">
      <c r="N142" s="68"/>
    </row>
    <row r="143" spans="13:15" x14ac:dyDescent="0.15">
      <c r="N143" s="68"/>
    </row>
    <row r="144" spans="13:15" x14ac:dyDescent="0.15">
      <c r="N144" s="68"/>
    </row>
    <row r="145" spans="13:14" x14ac:dyDescent="0.15">
      <c r="N145" s="68"/>
    </row>
    <row r="146" spans="13:14" x14ac:dyDescent="0.15">
      <c r="N146" s="68"/>
    </row>
    <row r="147" spans="13:14" x14ac:dyDescent="0.15">
      <c r="N147" s="68"/>
    </row>
    <row r="148" spans="13:14" x14ac:dyDescent="0.15">
      <c r="N148" s="68"/>
    </row>
    <row r="149" spans="13:14" x14ac:dyDescent="0.15">
      <c r="N149" s="68"/>
    </row>
    <row r="150" spans="13:14" x14ac:dyDescent="0.15">
      <c r="N150" s="68"/>
    </row>
    <row r="151" spans="13:14" x14ac:dyDescent="0.15">
      <c r="N151" s="68"/>
    </row>
    <row r="152" spans="13:14" x14ac:dyDescent="0.15">
      <c r="N152" s="68"/>
    </row>
    <row r="153" spans="13:14" x14ac:dyDescent="0.15">
      <c r="N153" s="68"/>
    </row>
    <row r="154" spans="13:14" x14ac:dyDescent="0.15">
      <c r="N154" s="68"/>
    </row>
    <row r="155" spans="13:14" x14ac:dyDescent="0.15">
      <c r="N155" s="68"/>
    </row>
    <row r="156" spans="13:14" x14ac:dyDescent="0.15">
      <c r="N156" s="68"/>
    </row>
    <row r="160" spans="13:14" ht="15.75" x14ac:dyDescent="0.15">
      <c r="M160" s="518"/>
      <c r="N160" s="82"/>
    </row>
    <row r="161" spans="13:14" ht="15.75" x14ac:dyDescent="0.15">
      <c r="M161" s="518"/>
      <c r="N161" s="82"/>
    </row>
    <row r="162" spans="13:14" ht="15.75" x14ac:dyDescent="0.15">
      <c r="M162" s="518"/>
      <c r="N162" s="82"/>
    </row>
    <row r="163" spans="13:14" ht="15.75" x14ac:dyDescent="0.15">
      <c r="M163" s="518"/>
      <c r="N163" s="82"/>
    </row>
    <row r="164" spans="13:14" ht="15.75" x14ac:dyDescent="0.15">
      <c r="M164" s="518"/>
      <c r="N164" s="82"/>
    </row>
    <row r="165" spans="13:14" ht="15.75" x14ac:dyDescent="0.15">
      <c r="M165" s="518"/>
      <c r="N165" s="82"/>
    </row>
    <row r="166" spans="13:14" ht="15.75" x14ac:dyDescent="0.15">
      <c r="M166" s="518"/>
      <c r="N166" s="82"/>
    </row>
    <row r="205" spans="14:14" x14ac:dyDescent="0.15">
      <c r="N205" s="68"/>
    </row>
    <row r="206" spans="14:14" x14ac:dyDescent="0.15">
      <c r="N206" s="68"/>
    </row>
    <row r="207" spans="14:14" x14ac:dyDescent="0.15">
      <c r="N207" s="68"/>
    </row>
    <row r="208" spans="14:14" x14ac:dyDescent="0.15">
      <c r="N208" s="68"/>
    </row>
    <row r="209" spans="14:14" x14ac:dyDescent="0.15">
      <c r="N209" s="68"/>
    </row>
    <row r="210" spans="14:14" x14ac:dyDescent="0.15">
      <c r="N210" s="68"/>
    </row>
    <row r="211" spans="14:14" x14ac:dyDescent="0.15">
      <c r="N211" s="68"/>
    </row>
    <row r="212" spans="14:14" x14ac:dyDescent="0.15">
      <c r="N212" s="68"/>
    </row>
    <row r="213" spans="14:14" x14ac:dyDescent="0.15">
      <c r="N213" s="68"/>
    </row>
    <row r="214" spans="14:14" x14ac:dyDescent="0.15">
      <c r="N214" s="68"/>
    </row>
    <row r="215" spans="14:14" x14ac:dyDescent="0.15">
      <c r="N215" s="68"/>
    </row>
    <row r="216" spans="14:14" x14ac:dyDescent="0.15">
      <c r="N216" s="68"/>
    </row>
    <row r="217" spans="14:14" x14ac:dyDescent="0.15">
      <c r="N217" s="68"/>
    </row>
    <row r="218" spans="14:14" x14ac:dyDescent="0.15">
      <c r="N218" s="68"/>
    </row>
    <row r="219" spans="14:14" x14ac:dyDescent="0.15">
      <c r="N219" s="68"/>
    </row>
    <row r="220" spans="14:14" x14ac:dyDescent="0.15">
      <c r="N220" s="68"/>
    </row>
    <row r="221" spans="14:14" x14ac:dyDescent="0.15">
      <c r="N221" s="68"/>
    </row>
    <row r="222" spans="14:14" x14ac:dyDescent="0.15">
      <c r="N222" s="68"/>
    </row>
    <row r="223" spans="14:14" x14ac:dyDescent="0.15">
      <c r="N223" s="68"/>
    </row>
    <row r="224" spans="14:14" x14ac:dyDescent="0.15">
      <c r="N224" s="68"/>
    </row>
    <row r="225" spans="14:14" x14ac:dyDescent="0.15">
      <c r="N225" s="68"/>
    </row>
    <row r="226" spans="14:14" x14ac:dyDescent="0.15">
      <c r="N226" s="68"/>
    </row>
    <row r="227" spans="14:14" x14ac:dyDescent="0.15">
      <c r="N227" s="68"/>
    </row>
    <row r="228" spans="14:14" x14ac:dyDescent="0.15">
      <c r="N228" s="68"/>
    </row>
    <row r="229" spans="14:14" x14ac:dyDescent="0.15">
      <c r="N229" s="68"/>
    </row>
    <row r="230" spans="14:14" x14ac:dyDescent="0.15">
      <c r="N230" s="68"/>
    </row>
    <row r="231" spans="14:14" x14ac:dyDescent="0.15">
      <c r="N231" s="68"/>
    </row>
    <row r="232" spans="14:14" x14ac:dyDescent="0.15">
      <c r="N232" s="68"/>
    </row>
    <row r="233" spans="14:14" x14ac:dyDescent="0.15">
      <c r="N233" s="68"/>
    </row>
    <row r="234" spans="14:14" x14ac:dyDescent="0.15">
      <c r="N234" s="68"/>
    </row>
    <row r="235" spans="14:14" x14ac:dyDescent="0.15">
      <c r="N235" s="68"/>
    </row>
    <row r="236" spans="14:14" x14ac:dyDescent="0.15">
      <c r="N236" s="68"/>
    </row>
    <row r="237" spans="14:14" x14ac:dyDescent="0.15">
      <c r="N237" s="68"/>
    </row>
    <row r="238" spans="14:14" x14ac:dyDescent="0.15">
      <c r="N238" s="68"/>
    </row>
    <row r="239" spans="14:14" x14ac:dyDescent="0.15">
      <c r="N239" s="68"/>
    </row>
    <row r="240" spans="14:14" x14ac:dyDescent="0.15">
      <c r="N240" s="68"/>
    </row>
    <row r="241" spans="14:14" x14ac:dyDescent="0.15">
      <c r="N241" s="68"/>
    </row>
    <row r="242" spans="14:14" x14ac:dyDescent="0.15">
      <c r="N242" s="68"/>
    </row>
    <row r="243" spans="14:14" x14ac:dyDescent="0.15">
      <c r="N243" s="68"/>
    </row>
    <row r="244" spans="14:14" x14ac:dyDescent="0.15">
      <c r="N244" s="68"/>
    </row>
    <row r="245" spans="14:14" x14ac:dyDescent="0.15">
      <c r="N245" s="68"/>
    </row>
    <row r="246" spans="14:14" x14ac:dyDescent="0.15">
      <c r="N246" s="68"/>
    </row>
    <row r="247" spans="14:14" x14ac:dyDescent="0.15">
      <c r="N247" s="68"/>
    </row>
    <row r="248" spans="14:14" x14ac:dyDescent="0.15">
      <c r="N248" s="68"/>
    </row>
    <row r="249" spans="14:14" x14ac:dyDescent="0.15">
      <c r="N249" s="68"/>
    </row>
    <row r="250" spans="14:14" x14ac:dyDescent="0.15">
      <c r="N250" s="68"/>
    </row>
    <row r="251" spans="14:14" x14ac:dyDescent="0.15">
      <c r="N251" s="68"/>
    </row>
    <row r="252" spans="14:14" x14ac:dyDescent="0.15">
      <c r="N252" s="68"/>
    </row>
    <row r="253" spans="14:14" x14ac:dyDescent="0.15">
      <c r="N253" s="68"/>
    </row>
    <row r="254" spans="14:14" x14ac:dyDescent="0.15">
      <c r="N254" s="68"/>
    </row>
    <row r="255" spans="14:14" x14ac:dyDescent="0.15">
      <c r="N255" s="68"/>
    </row>
    <row r="256" spans="14:14" x14ac:dyDescent="0.15">
      <c r="N256" s="68"/>
    </row>
    <row r="257" spans="14:14" x14ac:dyDescent="0.15">
      <c r="N257" s="68"/>
    </row>
    <row r="258" spans="14:14" x14ac:dyDescent="0.15">
      <c r="N258" s="68"/>
    </row>
    <row r="259" spans="14:14" x14ac:dyDescent="0.15">
      <c r="N259" s="68"/>
    </row>
    <row r="260" spans="14:14" x14ac:dyDescent="0.15">
      <c r="N260" s="68"/>
    </row>
    <row r="261" spans="14:14" x14ac:dyDescent="0.15">
      <c r="N261" s="68"/>
    </row>
    <row r="262" spans="14:14" x14ac:dyDescent="0.15">
      <c r="N262" s="68"/>
    </row>
    <row r="263" spans="14:14" x14ac:dyDescent="0.15">
      <c r="N263" s="68"/>
    </row>
    <row r="264" spans="14:14" x14ac:dyDescent="0.15">
      <c r="N264" s="68"/>
    </row>
    <row r="265" spans="14:14" x14ac:dyDescent="0.15">
      <c r="N265" s="68"/>
    </row>
    <row r="266" spans="14:14" x14ac:dyDescent="0.15">
      <c r="N266" s="68"/>
    </row>
    <row r="267" spans="14:14" x14ac:dyDescent="0.15">
      <c r="N267" s="68"/>
    </row>
    <row r="268" spans="14:14" x14ac:dyDescent="0.15">
      <c r="N268" s="68"/>
    </row>
    <row r="269" spans="14:14" x14ac:dyDescent="0.15">
      <c r="N269" s="68"/>
    </row>
    <row r="270" spans="14:14" x14ac:dyDescent="0.15">
      <c r="N270" s="68"/>
    </row>
    <row r="271" spans="14:14" x14ac:dyDescent="0.15">
      <c r="N271" s="68"/>
    </row>
    <row r="272" spans="14:14" x14ac:dyDescent="0.15">
      <c r="N272" s="68"/>
    </row>
    <row r="273" spans="14:14" x14ac:dyDescent="0.15">
      <c r="N273" s="68"/>
    </row>
    <row r="274" spans="14:14" x14ac:dyDescent="0.15">
      <c r="N274" s="68"/>
    </row>
    <row r="275" spans="14:14" x14ac:dyDescent="0.15">
      <c r="N275" s="68"/>
    </row>
    <row r="276" spans="14:14" x14ac:dyDescent="0.15">
      <c r="N276" s="68"/>
    </row>
    <row r="277" spans="14:14" x14ac:dyDescent="0.15">
      <c r="N277" s="68"/>
    </row>
  </sheetData>
  <mergeCells count="5">
    <mergeCell ref="B2:G2"/>
    <mergeCell ref="D4:D5"/>
    <mergeCell ref="E4:E5"/>
    <mergeCell ref="F4:G5"/>
    <mergeCell ref="C4:C5"/>
  </mergeCells>
  <phoneticPr fontId="4"/>
  <conditionalFormatting sqref="B6:C65">
    <cfRule type="expression" dxfId="34" priority="2">
      <formula>LEN(B6)&gt;0</formula>
    </cfRule>
  </conditionalFormatting>
  <conditionalFormatting sqref="D6:D65">
    <cfRule type="cellIs" dxfId="33" priority="12" operator="equal">
      <formula>"入力不可"</formula>
    </cfRule>
  </conditionalFormatting>
  <conditionalFormatting sqref="E6:E65">
    <cfRule type="notContainsBlanks" dxfId="32" priority="15">
      <formula>LEN(TRIM(E6))&gt;0</formula>
    </cfRule>
  </conditionalFormatting>
  <conditionalFormatting sqref="F6:F65">
    <cfRule type="cellIs" dxfId="31" priority="1" operator="equal">
      <formula>"右欄に入力→"</formula>
    </cfRule>
  </conditionalFormatting>
  <conditionalFormatting sqref="G6:G65">
    <cfRule type="cellIs" dxfId="30" priority="5" operator="greaterThan">
      <formula>0</formula>
    </cfRule>
  </conditionalFormatting>
  <pageMargins left="0.7" right="0.7" top="0.75" bottom="0.75" header="0.3" footer="0.3"/>
  <pageSetup paperSize="9" scale="75" orientation="portrait" r:id="rId1"/>
  <rowBreaks count="1" manualBreakCount="1">
    <brk id="65" min="1" max="13"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800-000000000000}">
          <x14:formula1>
            <xm:f>初期設定!$D$11:$D$18</xm:f>
          </x14:formula1>
          <xm:sqref>B6:B65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Q277"/>
  <sheetViews>
    <sheetView showZeros="0" view="pageBreakPreview" zoomScaleNormal="100" zoomScaleSheetLayoutView="100" workbookViewId="0">
      <pane xSplit="7" ySplit="5" topLeftCell="H6" activePane="bottomRight" state="frozen"/>
      <selection activeCell="G21" sqref="G21"/>
      <selection pane="topRight" activeCell="G21" sqref="G21"/>
      <selection pane="bottomLeft" activeCell="G21" sqref="G21"/>
      <selection pane="bottomRight" activeCell="B6" sqref="B6"/>
    </sheetView>
  </sheetViews>
  <sheetFormatPr defaultColWidth="9" defaultRowHeight="15" x14ac:dyDescent="0.15"/>
  <cols>
    <col min="1" max="1" width="18" style="68" customWidth="1"/>
    <col min="2" max="3" width="16.875" style="68" customWidth="1"/>
    <col min="4" max="4" width="22.5" style="68" customWidth="1"/>
    <col min="5" max="5" width="16.375" style="68" customWidth="1"/>
    <col min="6" max="6" width="13" style="68" customWidth="1"/>
    <col min="7" max="7" width="14.125" style="68" customWidth="1"/>
    <col min="8" max="9" width="23" style="370" customWidth="1"/>
    <col min="10" max="10" width="5.125" style="71" customWidth="1"/>
    <col min="11" max="13" width="5.375" style="522" customWidth="1"/>
    <col min="14" max="14" width="9" style="520"/>
    <col min="15" max="15" width="9" style="71"/>
    <col min="16" max="16" width="9" style="452"/>
    <col min="17" max="17" width="9" style="370"/>
    <col min="18" max="16384" width="9" style="68"/>
  </cols>
  <sheetData>
    <row r="1" spans="1:17" ht="16.5" thickBot="1" x14ac:dyDescent="0.2">
      <c r="A1" s="366" t="s">
        <v>301</v>
      </c>
      <c r="B1" s="367"/>
      <c r="C1" s="367"/>
      <c r="D1" s="367"/>
      <c r="E1" s="367"/>
      <c r="F1" s="367"/>
      <c r="G1" s="367"/>
      <c r="H1" s="368"/>
      <c r="I1" s="368"/>
      <c r="J1" s="462"/>
      <c r="K1" s="509"/>
      <c r="L1" s="509"/>
      <c r="M1" s="509"/>
      <c r="N1" s="510"/>
      <c r="O1" s="462"/>
      <c r="Q1" s="68"/>
    </row>
    <row r="2" spans="1:17" ht="27.75" customHeight="1" thickBot="1" x14ac:dyDescent="0.2">
      <c r="A2" s="557" t="s">
        <v>509</v>
      </c>
      <c r="B2" s="683" t="s">
        <v>514</v>
      </c>
      <c r="C2" s="684"/>
      <c r="D2" s="684"/>
      <c r="E2" s="684"/>
      <c r="F2" s="684"/>
      <c r="G2" s="685"/>
      <c r="H2" s="368"/>
      <c r="I2" s="368"/>
      <c r="J2" s="511">
        <f>(初期設定!C11)</f>
        <v>0</v>
      </c>
      <c r="K2" s="510" t="str">
        <f>(初期設定!D11)</f>
        <v>アナウンス</v>
      </c>
      <c r="L2" s="510">
        <f>(初期設定!C20)</f>
        <v>1</v>
      </c>
      <c r="M2" s="510">
        <f>(初期設定!D20)</f>
        <v>0</v>
      </c>
      <c r="N2" s="510" t="str">
        <f>(初期設定!D32)</f>
        <v>DVD-R</v>
      </c>
      <c r="O2" s="511"/>
      <c r="Q2" s="68"/>
    </row>
    <row r="3" spans="1:17" ht="73.5" customHeight="1" thickBot="1" x14ac:dyDescent="0.2">
      <c r="A3" s="512"/>
      <c r="B3" s="367"/>
      <c r="C3" s="367"/>
      <c r="D3" s="367"/>
      <c r="E3" s="367"/>
      <c r="F3" s="367"/>
      <c r="G3" s="367"/>
      <c r="H3" s="368"/>
      <c r="I3" s="368"/>
      <c r="J3" s="511">
        <f>(初期設定!C12)</f>
        <v>0</v>
      </c>
      <c r="K3" s="510" t="str">
        <f>(初期設定!D12)</f>
        <v>朗読</v>
      </c>
      <c r="L3" s="510">
        <f>(初期設定!C21)</f>
        <v>2</v>
      </c>
      <c r="M3" s="510">
        <f>(初期設定!D21)</f>
        <v>0</v>
      </c>
      <c r="N3" s="510" t="str">
        <f>(初期設定!D33)</f>
        <v>USBメモリ</v>
      </c>
      <c r="O3" s="511"/>
      <c r="Q3" s="68"/>
    </row>
    <row r="4" spans="1:17" ht="21.75" customHeight="1" x14ac:dyDescent="0.15">
      <c r="A4" s="512"/>
      <c r="B4" s="513" t="s">
        <v>302</v>
      </c>
      <c r="C4" s="761" t="s">
        <v>906</v>
      </c>
      <c r="D4" s="755" t="s">
        <v>1237</v>
      </c>
      <c r="E4" s="755" t="s">
        <v>303</v>
      </c>
      <c r="F4" s="757" t="s">
        <v>304</v>
      </c>
      <c r="G4" s="758"/>
      <c r="H4" s="368"/>
      <c r="I4" s="368"/>
      <c r="J4" s="511">
        <f>(初期設定!C13)</f>
        <v>0</v>
      </c>
      <c r="K4" s="510" t="str">
        <f>(初期設定!D13)</f>
        <v>ラジオ番組</v>
      </c>
      <c r="L4" s="510">
        <f>(初期設定!C22)</f>
        <v>3</v>
      </c>
      <c r="M4" s="510">
        <f>(初期設定!D22)</f>
        <v>0</v>
      </c>
      <c r="N4" s="510"/>
      <c r="O4" s="511"/>
      <c r="P4" s="462"/>
      <c r="Q4" s="68"/>
    </row>
    <row r="5" spans="1:17" ht="32.25" customHeight="1" x14ac:dyDescent="0.15">
      <c r="A5" s="512"/>
      <c r="B5" s="514" t="s">
        <v>305</v>
      </c>
      <c r="C5" s="762"/>
      <c r="D5" s="756"/>
      <c r="E5" s="756"/>
      <c r="F5" s="759"/>
      <c r="G5" s="760"/>
      <c r="H5" s="368"/>
      <c r="I5" s="368"/>
      <c r="J5" s="511">
        <f>(初期設定!C14)</f>
        <v>0</v>
      </c>
      <c r="K5" s="510" t="str">
        <f>(初期設定!D14)</f>
        <v>テレビ番組</v>
      </c>
      <c r="L5" s="510">
        <f>(初期設定!C23)</f>
        <v>4</v>
      </c>
      <c r="M5" s="510">
        <f>(初期設定!D23)</f>
        <v>0</v>
      </c>
      <c r="N5" s="510"/>
      <c r="O5" s="511"/>
      <c r="P5" s="367"/>
      <c r="Q5" s="68"/>
    </row>
    <row r="6" spans="1:17" ht="15" customHeight="1" x14ac:dyDescent="0.15">
      <c r="A6" s="367">
        <v>1</v>
      </c>
      <c r="B6" s="613"/>
      <c r="C6" s="614"/>
      <c r="D6" s="616" t="str">
        <f>IF((Ⅳ２!$I$12)="次に進む前に確認が必要です！","入力不可(前ページへ戻って確認！)",IF((Ⅳ２!$I$12)="OK！",IF(C6="", "", VLOOKUP(C6,県放送部員データ!$A$2:$F$304,3,0)),""))</f>
        <v>入力不可(前ページへ戻って確認！)</v>
      </c>
      <c r="E6" s="617" t="str">
        <f>IF(C6="","",VLOOKUP(C6,県放送部員データ!$A$2:$F$304,4,0))</f>
        <v/>
      </c>
      <c r="F6" s="556">
        <f>IF(B6="講習","右欄に入力→",IF(B6="アナウンス","右欄に入力→",IF(B6="朗読","右欄に入力→",IF(B6="テレビ番組","",IF(B6="ラジオ番組","",IF(B6="創作テレビドラマ","",IF(B6="創作ラジオドラマ","",IF(B6="校内放送研究発表","",IF(B6="番組部門のみ参加","右欄に入力→",)))))))))</f>
        <v>0</v>
      </c>
      <c r="G6" s="515" t="str">
        <f>IF(C6="","",VLOOKUP(C6,県放送部員データ!$A$2:$F$304,5,0))</f>
        <v/>
      </c>
      <c r="H6" s="368"/>
      <c r="I6" s="368"/>
      <c r="J6" s="511">
        <f>(初期設定!C15)</f>
        <v>0</v>
      </c>
      <c r="K6" s="510" t="str">
        <f>(初期設定!D15)</f>
        <v>AM(高文祭)</v>
      </c>
      <c r="L6" s="510">
        <f>(初期設定!C24)</f>
        <v>5</v>
      </c>
      <c r="M6" s="510">
        <f>(初期設定!D24)</f>
        <v>0</v>
      </c>
      <c r="N6" s="510"/>
      <c r="O6" s="511"/>
      <c r="P6" s="367"/>
      <c r="Q6" s="68"/>
    </row>
    <row r="7" spans="1:17" ht="15" customHeight="1" x14ac:dyDescent="0.15">
      <c r="A7" s="367">
        <v>2</v>
      </c>
      <c r="B7" s="613"/>
      <c r="C7" s="615"/>
      <c r="D7" s="616" t="str">
        <f>IF((Ⅳ２!$I$12)="次に進む前に確認が必要です！","入力不可(前ページへ戻って確認！)",IF((Ⅳ２!$I$12)="OK！",IF(C7="", "", VLOOKUP(C7,県放送部員データ!$A$2:$F$304,3,0)),""))</f>
        <v>入力不可(前ページへ戻って確認！)</v>
      </c>
      <c r="E7" s="618" t="str">
        <f>IF(C7="","",VLOOKUP(C7,県放送部員データ!$A$2:$F$304,4,0))</f>
        <v/>
      </c>
      <c r="F7" s="556">
        <f t="shared" ref="F7:F65" si="0">IF(B7="講習","右欄に入力→",IF(B7="アナウンス","右欄に入力→",IF(B7="朗読","右欄に入力→",IF(B7="テレビ番組","",IF(B7="ラジオ番組","",IF(B7="創作テレビドラマ","",IF(B7="創作ラジオドラマ","",IF(B7="校内放送研究発表","",IF(B7="番組部門のみ参加","右欄に入力→",)))))))))</f>
        <v>0</v>
      </c>
      <c r="G7" s="515" t="str">
        <f>IF(C7="","",VLOOKUP(C7,県放送部員データ!$A$2:$F$304,5,0))</f>
        <v/>
      </c>
      <c r="H7" s="368"/>
      <c r="I7" s="368"/>
      <c r="J7" s="511">
        <f>(初期設定!C16)</f>
        <v>0</v>
      </c>
      <c r="K7" s="510" t="str">
        <f>(初期設定!D16)</f>
        <v>VM(高文祭)</v>
      </c>
      <c r="L7" s="510">
        <f>(初期設定!C25)</f>
        <v>0</v>
      </c>
      <c r="M7" s="510">
        <f>(初期設定!D25)</f>
        <v>0</v>
      </c>
      <c r="N7" s="510"/>
      <c r="O7" s="511"/>
      <c r="P7" s="367"/>
      <c r="Q7" s="68"/>
    </row>
    <row r="8" spans="1:17" ht="15" customHeight="1" x14ac:dyDescent="0.15">
      <c r="A8" s="367">
        <v>3</v>
      </c>
      <c r="B8" s="613"/>
      <c r="C8" s="615"/>
      <c r="D8" s="616" t="str">
        <f>IF((Ⅳ２!$I$12)="次に進む前に確認が必要です！","入力不可(前ページへ戻って確認！)",IF((Ⅳ２!$I$12)="OK！",IF(C8="", "", VLOOKUP(C8,県放送部員データ!$A$2:$F$304,3,0)),""))</f>
        <v>入力不可(前ページへ戻って確認！)</v>
      </c>
      <c r="E8" s="618" t="str">
        <f>IF(C8="","",VLOOKUP(C8,県放送部員データ!$A$2:$F$304,4,0))</f>
        <v/>
      </c>
      <c r="F8" s="556">
        <f t="shared" si="0"/>
        <v>0</v>
      </c>
      <c r="G8" s="515" t="str">
        <f>IF(C8="","",VLOOKUP(C8,県放送部員データ!$A$2:$F$304,5,0))</f>
        <v/>
      </c>
      <c r="H8" s="368"/>
      <c r="I8" s="368"/>
      <c r="J8" s="511">
        <f>(初期設定!C17)</f>
        <v>0</v>
      </c>
      <c r="K8" s="510" t="str">
        <f>(初期設定!D17)</f>
        <v>番組部門のみ参加</v>
      </c>
      <c r="L8" s="510">
        <f>(初期設定!C26)</f>
        <v>0</v>
      </c>
      <c r="M8" s="510">
        <f>(初期設定!D26)</f>
        <v>0</v>
      </c>
      <c r="N8" s="510"/>
      <c r="O8" s="511"/>
      <c r="P8" s="367"/>
      <c r="Q8" s="68"/>
    </row>
    <row r="9" spans="1:17" ht="15" customHeight="1" x14ac:dyDescent="0.15">
      <c r="A9" s="367">
        <v>4</v>
      </c>
      <c r="B9" s="613"/>
      <c r="C9" s="615"/>
      <c r="D9" s="616" t="str">
        <f>IF((Ⅳ２!$I$12)="次に進む前に確認が必要です！","入力不可(前ページへ戻って確認！)",IF((Ⅳ２!$I$12)="OK！",IF(C9="", "", VLOOKUP(C9,県放送部員データ!$A$2:$F$304,3,0)),""))</f>
        <v>入力不可(前ページへ戻って確認！)</v>
      </c>
      <c r="E9" s="618" t="str">
        <f>IF(C9="","",VLOOKUP(C9,県放送部員データ!$A$2:$F$304,4,0))</f>
        <v/>
      </c>
      <c r="F9" s="556">
        <f t="shared" si="0"/>
        <v>0</v>
      </c>
      <c r="G9" s="515" t="str">
        <f>IF(C9="","",VLOOKUP(C9,県放送部員データ!$A$2:$F$304,5,0))</f>
        <v/>
      </c>
      <c r="H9" s="368"/>
      <c r="I9" s="368"/>
      <c r="J9" s="511">
        <f>(初期設定!C18)</f>
        <v>0</v>
      </c>
      <c r="K9" s="510" t="str">
        <f>(初期設定!D18)</f>
        <v xml:space="preserve"> </v>
      </c>
      <c r="L9" s="510">
        <f>(初期設定!C27)</f>
        <v>0</v>
      </c>
      <c r="M9" s="510"/>
      <c r="N9" s="510"/>
      <c r="O9" s="511"/>
      <c r="P9" s="367"/>
      <c r="Q9" s="68"/>
    </row>
    <row r="10" spans="1:17" ht="15" customHeight="1" x14ac:dyDescent="0.15">
      <c r="A10" s="367">
        <v>5</v>
      </c>
      <c r="B10" s="613"/>
      <c r="C10" s="615"/>
      <c r="D10" s="616" t="str">
        <f>IF((Ⅳ２!$I$12)="次に進む前に確認が必要です！","入力不可(前ページへ戻って確認！)",IF((Ⅳ２!$I$12)="OK！",IF(C10="", "", VLOOKUP(C10,県放送部員データ!$A$2:$F$304,3,0)),""))</f>
        <v>入力不可(前ページへ戻って確認！)</v>
      </c>
      <c r="E10" s="618" t="str">
        <f>IF(C10="","",VLOOKUP(C10,県放送部員データ!$A$2:$F$304,4,0))</f>
        <v/>
      </c>
      <c r="F10" s="556">
        <f t="shared" si="0"/>
        <v>0</v>
      </c>
      <c r="G10" s="515" t="str">
        <f>IF(C10="","",VLOOKUP(C10,県放送部員データ!$A$2:$F$304,5,0))</f>
        <v/>
      </c>
      <c r="H10" s="368"/>
      <c r="I10" s="368"/>
      <c r="J10" s="511"/>
      <c r="K10" s="510"/>
      <c r="L10" s="510"/>
      <c r="M10" s="510"/>
      <c r="N10" s="510"/>
      <c r="O10" s="511"/>
      <c r="P10" s="367"/>
      <c r="Q10" s="68"/>
    </row>
    <row r="11" spans="1:17" ht="15" customHeight="1" x14ac:dyDescent="0.15">
      <c r="A11" s="367">
        <v>6</v>
      </c>
      <c r="B11" s="613"/>
      <c r="C11" s="615"/>
      <c r="D11" s="616" t="str">
        <f>IF((Ⅳ２!$I$12)="次に進む前に確認が必要です！","入力不可(前ページへ戻って確認！)",IF((Ⅳ２!$I$12)="OK！",IF(C11="", "", VLOOKUP(C11,県放送部員データ!$A$2:$F$304,3,0)),""))</f>
        <v>入力不可(前ページへ戻って確認！)</v>
      </c>
      <c r="E11" s="618" t="str">
        <f>IF(C11="","",VLOOKUP(C11,県放送部員データ!$A$2:$F$304,4,0))</f>
        <v/>
      </c>
      <c r="F11" s="556">
        <f t="shared" si="0"/>
        <v>0</v>
      </c>
      <c r="G11" s="515" t="str">
        <f>IF(C11="","",VLOOKUP(C11,県放送部員データ!$A$2:$F$304,5,0))</f>
        <v/>
      </c>
      <c r="H11" s="368"/>
      <c r="I11" s="368"/>
      <c r="J11" s="511"/>
      <c r="K11" s="510"/>
      <c r="L11" s="510"/>
      <c r="M11" s="510"/>
      <c r="N11" s="510"/>
      <c r="O11" s="511"/>
      <c r="P11" s="367"/>
      <c r="Q11" s="68"/>
    </row>
    <row r="12" spans="1:17" ht="15" customHeight="1" x14ac:dyDescent="0.15">
      <c r="A12" s="367">
        <v>7</v>
      </c>
      <c r="B12" s="613"/>
      <c r="C12" s="615"/>
      <c r="D12" s="616" t="str">
        <f>IF((Ⅳ２!$I$12)="次に進む前に確認が必要です！","入力不可(前ページへ戻って確認！)",IF((Ⅳ２!$I$12)="OK！",IF(C12="", "", VLOOKUP(C12,県放送部員データ!$A$2:$F$304,3,0)),""))</f>
        <v>入力不可(前ページへ戻って確認！)</v>
      </c>
      <c r="E12" s="618" t="str">
        <f>IF(C12="","",VLOOKUP(C12,県放送部員データ!$A$2:$F$304,4,0))</f>
        <v/>
      </c>
      <c r="F12" s="556">
        <f t="shared" si="0"/>
        <v>0</v>
      </c>
      <c r="G12" s="515" t="str">
        <f>IF(C12="","",VLOOKUP(C12,県放送部員データ!$A$2:$F$304,5,0))</f>
        <v/>
      </c>
      <c r="H12" s="368"/>
      <c r="I12" s="368"/>
      <c r="J12" s="511"/>
      <c r="K12" s="510"/>
      <c r="L12" s="510"/>
      <c r="M12" s="510"/>
      <c r="N12" s="510"/>
      <c r="O12" s="511"/>
      <c r="P12" s="367"/>
      <c r="Q12" s="68"/>
    </row>
    <row r="13" spans="1:17" ht="15" customHeight="1" x14ac:dyDescent="0.15">
      <c r="A13" s="367">
        <v>8</v>
      </c>
      <c r="B13" s="613"/>
      <c r="C13" s="615"/>
      <c r="D13" s="616" t="str">
        <f>IF((Ⅳ２!$I$12)="次に進む前に確認が必要です！","入力不可(前ページへ戻って確認！)",IF((Ⅳ２!$I$12)="OK！",IF(C13="", "", VLOOKUP(C13,県放送部員データ!$A$2:$F$304,3,0)),""))</f>
        <v>入力不可(前ページへ戻って確認！)</v>
      </c>
      <c r="E13" s="618" t="str">
        <f>IF(C13="","",VLOOKUP(C13,県放送部員データ!$A$2:$F$304,4,0))</f>
        <v/>
      </c>
      <c r="F13" s="556">
        <f t="shared" si="0"/>
        <v>0</v>
      </c>
      <c r="G13" s="515" t="str">
        <f>IF(C13="","",VLOOKUP(C13,県放送部員データ!$A$2:$F$304,5,0))</f>
        <v/>
      </c>
      <c r="H13" s="368"/>
      <c r="I13" s="368"/>
      <c r="J13" s="462"/>
      <c r="K13" s="510"/>
      <c r="L13" s="510"/>
      <c r="M13" s="510"/>
      <c r="N13" s="510"/>
      <c r="O13" s="511"/>
      <c r="P13" s="367"/>
      <c r="Q13" s="68"/>
    </row>
    <row r="14" spans="1:17" ht="15" customHeight="1" x14ac:dyDescent="0.15">
      <c r="A14" s="367">
        <v>9</v>
      </c>
      <c r="B14" s="613"/>
      <c r="C14" s="615"/>
      <c r="D14" s="616" t="str">
        <f>IF((Ⅳ２!$I$12)="次に進む前に確認が必要です！","入力不可(前ページへ戻って確認！)",IF((Ⅳ２!$I$12)="OK！",IF(C14="", "", VLOOKUP(C14,県放送部員データ!$A$2:$F$304,3,0)),""))</f>
        <v>入力不可(前ページへ戻って確認！)</v>
      </c>
      <c r="E14" s="618" t="str">
        <f>IF(C14="","",VLOOKUP(C14,県放送部員データ!$A$2:$F$304,4,0))</f>
        <v/>
      </c>
      <c r="F14" s="556">
        <f t="shared" si="0"/>
        <v>0</v>
      </c>
      <c r="G14" s="515" t="str">
        <f>IF(C14="","",VLOOKUP(C14,県放送部員データ!$A$2:$F$304,5,0))</f>
        <v/>
      </c>
      <c r="H14" s="368"/>
      <c r="I14" s="368"/>
      <c r="J14" s="462"/>
      <c r="K14" s="510"/>
      <c r="L14" s="510"/>
      <c r="M14" s="510"/>
      <c r="N14" s="510"/>
      <c r="O14" s="511"/>
      <c r="P14" s="367"/>
      <c r="Q14" s="68"/>
    </row>
    <row r="15" spans="1:17" ht="15" customHeight="1" x14ac:dyDescent="0.15">
      <c r="A15" s="367">
        <v>10</v>
      </c>
      <c r="B15" s="613"/>
      <c r="C15" s="615"/>
      <c r="D15" s="616" t="str">
        <f>IF((Ⅳ２!$I$12)="次に進む前に確認が必要です！","入力不可(前ページへ戻って確認！)",IF((Ⅳ２!$I$12)="OK！",IF(C15="", "", VLOOKUP(C15,県放送部員データ!$A$2:$F$304,3,0)),""))</f>
        <v>入力不可(前ページへ戻って確認！)</v>
      </c>
      <c r="E15" s="618" t="str">
        <f>IF(C15="","",VLOOKUP(C15,県放送部員データ!$A$2:$F$304,4,0))</f>
        <v/>
      </c>
      <c r="F15" s="556">
        <f t="shared" si="0"/>
        <v>0</v>
      </c>
      <c r="G15" s="515" t="str">
        <f>IF(C15="","",VLOOKUP(C15,県放送部員データ!$A$2:$F$304,5,0))</f>
        <v/>
      </c>
      <c r="H15" s="368"/>
      <c r="I15" s="368"/>
      <c r="J15" s="462"/>
      <c r="K15" s="510"/>
      <c r="L15" s="510"/>
      <c r="M15" s="510"/>
      <c r="N15" s="510"/>
      <c r="O15" s="511"/>
      <c r="P15" s="367"/>
      <c r="Q15" s="68"/>
    </row>
    <row r="16" spans="1:17" ht="15" customHeight="1" x14ac:dyDescent="0.15">
      <c r="A16" s="367">
        <v>11</v>
      </c>
      <c r="B16" s="613"/>
      <c r="C16" s="615"/>
      <c r="D16" s="616" t="str">
        <f>IF((Ⅳ２!$I$12)="次に進む前に確認が必要です！","入力不可(前ページへ戻って確認！)",IF((Ⅳ２!$I$12)="OK！",IF(C16="", "", VLOOKUP(C16,県放送部員データ!$A$2:$F$304,3,0)),""))</f>
        <v>入力不可(前ページへ戻って確認！)</v>
      </c>
      <c r="E16" s="618" t="str">
        <f>IF(C16="","",VLOOKUP(C16,県放送部員データ!$A$2:$F$304,4,0))</f>
        <v/>
      </c>
      <c r="F16" s="556">
        <f t="shared" si="0"/>
        <v>0</v>
      </c>
      <c r="G16" s="515" t="str">
        <f>IF(C16="","",VLOOKUP(C16,県放送部員データ!$A$2:$F$304,5,0))</f>
        <v/>
      </c>
      <c r="H16" s="368"/>
      <c r="I16" s="368"/>
      <c r="J16" s="462"/>
      <c r="K16" s="510"/>
      <c r="L16" s="510"/>
      <c r="M16" s="510"/>
      <c r="N16" s="510"/>
      <c r="O16" s="511"/>
      <c r="P16" s="367"/>
      <c r="Q16" s="68"/>
    </row>
    <row r="17" spans="1:17" ht="15" customHeight="1" x14ac:dyDescent="0.15">
      <c r="A17" s="367">
        <v>12</v>
      </c>
      <c r="B17" s="613"/>
      <c r="C17" s="615"/>
      <c r="D17" s="616" t="str">
        <f>IF((Ⅳ２!$I$12)="次に進む前に確認が必要です！","入力不可(前ページへ戻って確認！)",IF((Ⅳ２!$I$12)="OK！",IF(C17="", "", VLOOKUP(C17,県放送部員データ!$A$2:$F$304,3,0)),""))</f>
        <v>入力不可(前ページへ戻って確認！)</v>
      </c>
      <c r="E17" s="618" t="str">
        <f>IF(C17="","",VLOOKUP(C17,県放送部員データ!$A$2:$F$304,4,0))</f>
        <v/>
      </c>
      <c r="F17" s="556">
        <f t="shared" si="0"/>
        <v>0</v>
      </c>
      <c r="G17" s="515" t="str">
        <f>IF(C17="","",VLOOKUP(C17,県放送部員データ!$A$2:$F$304,5,0))</f>
        <v/>
      </c>
      <c r="H17" s="368"/>
      <c r="I17" s="368"/>
      <c r="J17" s="462"/>
      <c r="K17" s="510"/>
      <c r="L17" s="510"/>
      <c r="M17" s="510"/>
      <c r="N17" s="510"/>
      <c r="O17" s="511"/>
      <c r="P17" s="367"/>
      <c r="Q17" s="68"/>
    </row>
    <row r="18" spans="1:17" ht="15" customHeight="1" x14ac:dyDescent="0.15">
      <c r="A18" s="367">
        <v>13</v>
      </c>
      <c r="B18" s="613"/>
      <c r="C18" s="615"/>
      <c r="D18" s="616" t="str">
        <f>IF((Ⅳ２!$I$12)="次に進む前に確認が必要です！","入力不可(前ページへ戻って確認！)",IF((Ⅳ２!$I$12)="OK！",IF(C18="", "", VLOOKUP(C18,県放送部員データ!$A$2:$F$304,3,0)),""))</f>
        <v>入力不可(前ページへ戻って確認！)</v>
      </c>
      <c r="E18" s="618" t="str">
        <f>IF(C18="","",VLOOKUP(C18,県放送部員データ!$A$2:$F$304,4,0))</f>
        <v/>
      </c>
      <c r="F18" s="556">
        <f t="shared" si="0"/>
        <v>0</v>
      </c>
      <c r="G18" s="515" t="str">
        <f>IF(C18="","",VLOOKUP(C18,県放送部員データ!$A$2:$F$304,5,0))</f>
        <v/>
      </c>
      <c r="H18" s="368"/>
      <c r="I18" s="368"/>
      <c r="J18" s="462"/>
      <c r="K18" s="510"/>
      <c r="L18" s="510"/>
      <c r="M18" s="510"/>
      <c r="N18" s="510"/>
      <c r="O18" s="511"/>
      <c r="P18" s="367"/>
      <c r="Q18" s="68"/>
    </row>
    <row r="19" spans="1:17" ht="15" customHeight="1" x14ac:dyDescent="0.15">
      <c r="A19" s="367">
        <v>14</v>
      </c>
      <c r="B19" s="613"/>
      <c r="C19" s="615"/>
      <c r="D19" s="616" t="str">
        <f>IF((Ⅳ２!$I$12)="次に進む前に確認が必要です！","入力不可(前ページへ戻って確認！)",IF((Ⅳ２!$I$12)="OK！",IF(C19="", "", VLOOKUP(C19,県放送部員データ!$A$2:$F$304,3,0)),""))</f>
        <v>入力不可(前ページへ戻って確認！)</v>
      </c>
      <c r="E19" s="618" t="str">
        <f>IF(C19="","",VLOOKUP(C19,県放送部員データ!$A$2:$F$304,4,0))</f>
        <v/>
      </c>
      <c r="F19" s="556">
        <f t="shared" si="0"/>
        <v>0</v>
      </c>
      <c r="G19" s="515" t="str">
        <f>IF(C19="","",VLOOKUP(C19,県放送部員データ!$A$2:$F$304,5,0))</f>
        <v/>
      </c>
      <c r="H19" s="368"/>
      <c r="I19" s="368"/>
      <c r="J19" s="462"/>
      <c r="K19" s="510"/>
      <c r="L19" s="510"/>
      <c r="M19" s="510"/>
      <c r="N19" s="510"/>
      <c r="O19" s="511"/>
      <c r="P19" s="367"/>
      <c r="Q19" s="68"/>
    </row>
    <row r="20" spans="1:17" ht="15" customHeight="1" x14ac:dyDescent="0.15">
      <c r="A20" s="367">
        <v>15</v>
      </c>
      <c r="B20" s="613"/>
      <c r="C20" s="615"/>
      <c r="D20" s="616" t="str">
        <f>IF((Ⅳ２!$I$12)="次に進む前に確認が必要です！","入力不可(前ページへ戻って確認！)",IF((Ⅳ２!$I$12)="OK！",IF(C20="", "", VLOOKUP(C20,県放送部員データ!$A$2:$F$304,3,0)),""))</f>
        <v>入力不可(前ページへ戻って確認！)</v>
      </c>
      <c r="E20" s="618" t="str">
        <f>IF(C20="","",VLOOKUP(C20,県放送部員データ!$A$2:$F$304,4,0))</f>
        <v/>
      </c>
      <c r="F20" s="556">
        <f t="shared" si="0"/>
        <v>0</v>
      </c>
      <c r="G20" s="515" t="str">
        <f>IF(C20="","",VLOOKUP(C20,県放送部員データ!$A$2:$F$304,5,0))</f>
        <v/>
      </c>
      <c r="H20" s="368"/>
      <c r="I20" s="368"/>
      <c r="J20" s="462"/>
      <c r="K20" s="510"/>
      <c r="L20" s="510"/>
      <c r="M20" s="510"/>
      <c r="N20" s="510"/>
      <c r="O20" s="511"/>
      <c r="P20" s="367"/>
      <c r="Q20" s="68"/>
    </row>
    <row r="21" spans="1:17" ht="15" customHeight="1" x14ac:dyDescent="0.15">
      <c r="A21" s="367">
        <v>16</v>
      </c>
      <c r="B21" s="613"/>
      <c r="C21" s="615"/>
      <c r="D21" s="616" t="str">
        <f>IF((Ⅳ２!$I$12)="次に進む前に確認が必要です！","入力不可(前ページへ戻って確認！)",IF((Ⅳ２!$I$12)="OK！",IF(C21="", "", VLOOKUP(C21,県放送部員データ!$A$2:$F$304,3,0)),""))</f>
        <v>入力不可(前ページへ戻って確認！)</v>
      </c>
      <c r="E21" s="618" t="str">
        <f>IF(C21="","",VLOOKUP(C21,県放送部員データ!$A$2:$F$304,4,0))</f>
        <v/>
      </c>
      <c r="F21" s="556">
        <f t="shared" si="0"/>
        <v>0</v>
      </c>
      <c r="G21" s="515" t="str">
        <f>IF(C21="","",VLOOKUP(C21,県放送部員データ!$A$2:$F$304,5,0))</f>
        <v/>
      </c>
      <c r="H21" s="368"/>
      <c r="I21" s="368"/>
      <c r="J21" s="462"/>
      <c r="K21" s="510"/>
      <c r="L21" s="510"/>
      <c r="M21" s="510"/>
      <c r="N21" s="510"/>
      <c r="O21" s="511"/>
      <c r="P21" s="367"/>
      <c r="Q21" s="68"/>
    </row>
    <row r="22" spans="1:17" ht="15" customHeight="1" x14ac:dyDescent="0.15">
      <c r="A22" s="367">
        <v>17</v>
      </c>
      <c r="B22" s="613"/>
      <c r="C22" s="615"/>
      <c r="D22" s="616" t="str">
        <f>IF((Ⅳ２!$I$12)="次に進む前に確認が必要です！","入力不可(前ページへ戻って確認！)",IF((Ⅳ２!$I$12)="OK！",IF(C22="", "", VLOOKUP(C22,県放送部員データ!$A$2:$F$304,3,0)),""))</f>
        <v>入力不可(前ページへ戻って確認！)</v>
      </c>
      <c r="E22" s="618" t="str">
        <f>IF(C22="","",VLOOKUP(C22,県放送部員データ!$A$2:$F$304,4,0))</f>
        <v/>
      </c>
      <c r="F22" s="556">
        <f t="shared" si="0"/>
        <v>0</v>
      </c>
      <c r="G22" s="515" t="str">
        <f>IF(C22="","",VLOOKUP(C22,県放送部員データ!$A$2:$F$304,5,0))</f>
        <v/>
      </c>
      <c r="H22" s="368"/>
      <c r="I22" s="368"/>
      <c r="J22" s="462"/>
      <c r="K22" s="510"/>
      <c r="L22" s="510"/>
      <c r="M22" s="510"/>
      <c r="N22" s="510"/>
      <c r="O22" s="511"/>
      <c r="P22" s="367"/>
      <c r="Q22" s="68"/>
    </row>
    <row r="23" spans="1:17" ht="15" customHeight="1" x14ac:dyDescent="0.15">
      <c r="A23" s="367">
        <v>18</v>
      </c>
      <c r="B23" s="613"/>
      <c r="C23" s="615"/>
      <c r="D23" s="616" t="str">
        <f>IF((Ⅳ２!$I$12)="次に進む前に確認が必要です！","入力不可(前ページへ戻って確認！)",IF((Ⅳ２!$I$12)="OK！",IF(C23="", "", VLOOKUP(C23,県放送部員データ!$A$2:$F$304,3,0)),""))</f>
        <v>入力不可(前ページへ戻って確認！)</v>
      </c>
      <c r="E23" s="618" t="str">
        <f>IF(C23="","",VLOOKUP(C23,県放送部員データ!$A$2:$F$304,4,0))</f>
        <v/>
      </c>
      <c r="F23" s="556">
        <f t="shared" si="0"/>
        <v>0</v>
      </c>
      <c r="G23" s="515" t="str">
        <f>IF(C23="","",VLOOKUP(C23,県放送部員データ!$A$2:$F$304,5,0))</f>
        <v/>
      </c>
      <c r="H23" s="368"/>
      <c r="I23" s="368"/>
      <c r="J23" s="462"/>
      <c r="K23" s="510"/>
      <c r="L23" s="510"/>
      <c r="M23" s="510"/>
      <c r="N23" s="510"/>
      <c r="O23" s="511"/>
      <c r="P23" s="367"/>
      <c r="Q23" s="68"/>
    </row>
    <row r="24" spans="1:17" ht="15" customHeight="1" x14ac:dyDescent="0.15">
      <c r="A24" s="367">
        <v>19</v>
      </c>
      <c r="B24" s="613"/>
      <c r="C24" s="615"/>
      <c r="D24" s="616" t="str">
        <f>IF((Ⅳ２!$I$12)="次に進む前に確認が必要です！","入力不可(前ページへ戻って確認！)",IF((Ⅳ２!$I$12)="OK！",IF(C24="", "", VLOOKUP(C24,県放送部員データ!$A$2:$F$304,3,0)),""))</f>
        <v>入力不可(前ページへ戻って確認！)</v>
      </c>
      <c r="E24" s="618" t="str">
        <f>IF(C24="","",VLOOKUP(C24,県放送部員データ!$A$2:$F$304,4,0))</f>
        <v/>
      </c>
      <c r="F24" s="556">
        <f t="shared" si="0"/>
        <v>0</v>
      </c>
      <c r="G24" s="515" t="str">
        <f>IF(C24="","",VLOOKUP(C24,県放送部員データ!$A$2:$F$304,5,0))</f>
        <v/>
      </c>
      <c r="H24" s="368"/>
      <c r="I24" s="368"/>
      <c r="J24" s="462"/>
      <c r="K24" s="510"/>
      <c r="L24" s="510"/>
      <c r="M24" s="510"/>
      <c r="N24" s="510"/>
      <c r="O24" s="511"/>
      <c r="P24" s="367"/>
      <c r="Q24" s="68"/>
    </row>
    <row r="25" spans="1:17" ht="15" customHeight="1" x14ac:dyDescent="0.15">
      <c r="A25" s="367">
        <v>20</v>
      </c>
      <c r="B25" s="613"/>
      <c r="C25" s="615"/>
      <c r="D25" s="616" t="str">
        <f>IF((Ⅳ２!$I$12)="次に進む前に確認が必要です！","入力不可(前ページへ戻って確認！)",IF((Ⅳ２!$I$12)="OK！",IF(C25="", "", VLOOKUP(C25,県放送部員データ!$A$2:$F$304,3,0)),""))</f>
        <v>入力不可(前ページへ戻って確認！)</v>
      </c>
      <c r="E25" s="618" t="str">
        <f>IF(C25="","",VLOOKUP(C25,県放送部員データ!$A$2:$F$304,4,0))</f>
        <v/>
      </c>
      <c r="F25" s="556">
        <f t="shared" si="0"/>
        <v>0</v>
      </c>
      <c r="G25" s="515" t="str">
        <f>IF(C25="","",VLOOKUP(C25,県放送部員データ!$A$2:$F$304,5,0))</f>
        <v/>
      </c>
      <c r="H25" s="368"/>
      <c r="I25" s="368"/>
      <c r="J25" s="462"/>
      <c r="K25" s="510"/>
      <c r="L25" s="510"/>
      <c r="M25" s="510"/>
      <c r="N25" s="510"/>
      <c r="O25" s="511"/>
      <c r="P25" s="367"/>
      <c r="Q25" s="68"/>
    </row>
    <row r="26" spans="1:17" ht="15" customHeight="1" x14ac:dyDescent="0.15">
      <c r="A26" s="367">
        <v>21</v>
      </c>
      <c r="B26" s="613"/>
      <c r="C26" s="615"/>
      <c r="D26" s="616" t="str">
        <f>IF((Ⅳ２!$I$12)="次に進む前に確認が必要です！","入力不可(前ページへ戻って確認！)",IF((Ⅳ２!$I$12)="OK！",IF(C26="", "", VLOOKUP(C26,県放送部員データ!$A$2:$F$304,3,0)),""))</f>
        <v>入力不可(前ページへ戻って確認！)</v>
      </c>
      <c r="E26" s="618" t="str">
        <f>IF(C26="","",VLOOKUP(C26,県放送部員データ!$A$2:$F$304,4,0))</f>
        <v/>
      </c>
      <c r="F26" s="556">
        <f t="shared" si="0"/>
        <v>0</v>
      </c>
      <c r="G26" s="515" t="str">
        <f>IF(C26="","",VLOOKUP(C26,県放送部員データ!$A$2:$F$304,5,0))</f>
        <v/>
      </c>
      <c r="H26" s="368"/>
      <c r="I26" s="368"/>
      <c r="J26" s="462"/>
      <c r="K26" s="510"/>
      <c r="L26" s="510"/>
      <c r="M26" s="510"/>
      <c r="N26" s="510"/>
      <c r="O26" s="511"/>
      <c r="P26" s="367"/>
      <c r="Q26" s="68"/>
    </row>
    <row r="27" spans="1:17" ht="15" customHeight="1" x14ac:dyDescent="0.15">
      <c r="A27" s="367">
        <v>22</v>
      </c>
      <c r="B27" s="613"/>
      <c r="C27" s="615"/>
      <c r="D27" s="616" t="str">
        <f>IF((Ⅳ２!$I$12)="次に進む前に確認が必要です！","入力不可(前ページへ戻って確認！)",IF((Ⅳ２!$I$12)="OK！",IF(C27="", "", VLOOKUP(C27,県放送部員データ!$A$2:$F$304,3,0)),""))</f>
        <v>入力不可(前ページへ戻って確認！)</v>
      </c>
      <c r="E27" s="618" t="str">
        <f>IF(C27="","",VLOOKUP(C27,県放送部員データ!$A$2:$F$304,4,0))</f>
        <v/>
      </c>
      <c r="F27" s="556">
        <f t="shared" si="0"/>
        <v>0</v>
      </c>
      <c r="G27" s="515" t="str">
        <f>IF(C27="","",VLOOKUP(C27,県放送部員データ!$A$2:$F$304,5,0))</f>
        <v/>
      </c>
      <c r="H27" s="368"/>
      <c r="I27" s="368"/>
      <c r="J27" s="462"/>
      <c r="K27" s="510"/>
      <c r="L27" s="510"/>
      <c r="M27" s="510"/>
      <c r="N27" s="510"/>
      <c r="O27" s="511"/>
      <c r="P27" s="367"/>
      <c r="Q27" s="68"/>
    </row>
    <row r="28" spans="1:17" ht="15" customHeight="1" x14ac:dyDescent="0.15">
      <c r="A28" s="367">
        <v>23</v>
      </c>
      <c r="B28" s="613"/>
      <c r="C28" s="615"/>
      <c r="D28" s="616" t="str">
        <f>IF((Ⅳ２!$I$12)="次に進む前に確認が必要です！","入力不可(前ページへ戻って確認！)",IF((Ⅳ２!$I$12)="OK！",IF(C28="", "", VLOOKUP(C28,県放送部員データ!$A$2:$F$304,3,0)),""))</f>
        <v>入力不可(前ページへ戻って確認！)</v>
      </c>
      <c r="E28" s="618" t="str">
        <f>IF(C28="","",VLOOKUP(C28,県放送部員データ!$A$2:$F$304,4,0))</f>
        <v/>
      </c>
      <c r="F28" s="556">
        <f t="shared" si="0"/>
        <v>0</v>
      </c>
      <c r="G28" s="515" t="str">
        <f>IF(C28="","",VLOOKUP(C28,県放送部員データ!$A$2:$F$304,5,0))</f>
        <v/>
      </c>
      <c r="H28" s="368"/>
      <c r="I28" s="368"/>
      <c r="J28" s="462"/>
      <c r="K28" s="510"/>
      <c r="L28" s="510"/>
      <c r="M28" s="510"/>
      <c r="N28" s="510"/>
      <c r="O28" s="511"/>
      <c r="P28" s="367"/>
      <c r="Q28" s="68"/>
    </row>
    <row r="29" spans="1:17" ht="15" customHeight="1" x14ac:dyDescent="0.15">
      <c r="A29" s="367">
        <v>24</v>
      </c>
      <c r="B29" s="613"/>
      <c r="C29" s="615"/>
      <c r="D29" s="616" t="str">
        <f>IF((Ⅳ２!$I$12)="次に進む前に確認が必要です！","入力不可(前ページへ戻って確認！)",IF((Ⅳ２!$I$12)="OK！",IF(C29="", "", VLOOKUP(C29,県放送部員データ!$A$2:$F$304,3,0)),""))</f>
        <v>入力不可(前ページへ戻って確認！)</v>
      </c>
      <c r="E29" s="618" t="str">
        <f>IF(C29="","",VLOOKUP(C29,県放送部員データ!$A$2:$F$304,4,0))</f>
        <v/>
      </c>
      <c r="F29" s="556">
        <f t="shared" si="0"/>
        <v>0</v>
      </c>
      <c r="G29" s="515" t="str">
        <f>IF(C29="","",VLOOKUP(C29,県放送部員データ!$A$2:$F$304,5,0))</f>
        <v/>
      </c>
      <c r="H29" s="368"/>
      <c r="I29" s="368"/>
      <c r="J29" s="462"/>
      <c r="K29" s="510"/>
      <c r="L29" s="510"/>
      <c r="M29" s="510"/>
      <c r="N29" s="510"/>
      <c r="O29" s="511"/>
      <c r="P29" s="367"/>
      <c r="Q29" s="68"/>
    </row>
    <row r="30" spans="1:17" ht="15" customHeight="1" x14ac:dyDescent="0.15">
      <c r="A30" s="367">
        <v>25</v>
      </c>
      <c r="B30" s="613"/>
      <c r="C30" s="615"/>
      <c r="D30" s="616" t="str">
        <f>IF((Ⅳ２!$I$12)="次に進む前に確認が必要です！","入力不可(前ページへ戻って確認！)",IF((Ⅳ２!$I$12)="OK！",IF(C30="", "", VLOOKUP(C30,県放送部員データ!$A$2:$F$304,3,0)),""))</f>
        <v>入力不可(前ページへ戻って確認！)</v>
      </c>
      <c r="E30" s="618" t="str">
        <f>IF(C30="","",VLOOKUP(C30,県放送部員データ!$A$2:$F$304,4,0))</f>
        <v/>
      </c>
      <c r="F30" s="556">
        <f t="shared" si="0"/>
        <v>0</v>
      </c>
      <c r="G30" s="515" t="str">
        <f>IF(C30="","",VLOOKUP(C30,県放送部員データ!$A$2:$F$304,5,0))</f>
        <v/>
      </c>
      <c r="H30" s="368"/>
      <c r="I30" s="368"/>
      <c r="J30" s="462"/>
      <c r="K30" s="510"/>
      <c r="L30" s="510"/>
      <c r="M30" s="510"/>
      <c r="N30" s="510"/>
      <c r="O30" s="511"/>
      <c r="P30" s="367"/>
      <c r="Q30" s="68"/>
    </row>
    <row r="31" spans="1:17" ht="15" customHeight="1" x14ac:dyDescent="0.15">
      <c r="A31" s="367">
        <v>26</v>
      </c>
      <c r="B31" s="613"/>
      <c r="C31" s="615"/>
      <c r="D31" s="616" t="str">
        <f>IF((Ⅳ２!$I$12)="次に進む前に確認が必要です！","入力不可(前ページへ戻って確認！)",IF((Ⅳ２!$I$12)="OK！",IF(C31="", "", VLOOKUP(C31,県放送部員データ!$A$2:$F$304,3,0)),""))</f>
        <v>入力不可(前ページへ戻って確認！)</v>
      </c>
      <c r="E31" s="618" t="str">
        <f>IF(C31="","",VLOOKUP(C31,県放送部員データ!$A$2:$F$304,4,0))</f>
        <v/>
      </c>
      <c r="F31" s="556">
        <f t="shared" si="0"/>
        <v>0</v>
      </c>
      <c r="G31" s="515" t="str">
        <f>IF(C31="","",VLOOKUP(C31,県放送部員データ!$A$2:$F$304,5,0))</f>
        <v/>
      </c>
      <c r="H31" s="368"/>
      <c r="I31" s="368"/>
      <c r="J31" s="462"/>
      <c r="K31" s="510"/>
      <c r="L31" s="510"/>
      <c r="M31" s="510"/>
      <c r="N31" s="510"/>
      <c r="O31" s="511"/>
      <c r="P31" s="367"/>
      <c r="Q31" s="68"/>
    </row>
    <row r="32" spans="1:17" ht="15" customHeight="1" x14ac:dyDescent="0.15">
      <c r="A32" s="367">
        <v>27</v>
      </c>
      <c r="B32" s="613"/>
      <c r="C32" s="615"/>
      <c r="D32" s="616" t="str">
        <f>IF((Ⅳ２!$I$12)="次に進む前に確認が必要です！","入力不可(前ページへ戻って確認！)",IF((Ⅳ２!$I$12)="OK！",IF(C32="", "", VLOOKUP(C32,県放送部員データ!$A$2:$F$304,3,0)),""))</f>
        <v>入力不可(前ページへ戻って確認！)</v>
      </c>
      <c r="E32" s="618" t="str">
        <f>IF(C32="","",VLOOKUP(C32,県放送部員データ!$A$2:$F$304,4,0))</f>
        <v/>
      </c>
      <c r="F32" s="556">
        <f t="shared" si="0"/>
        <v>0</v>
      </c>
      <c r="G32" s="515" t="str">
        <f>IF(C32="","",VLOOKUP(C32,県放送部員データ!$A$2:$F$304,5,0))</f>
        <v/>
      </c>
      <c r="H32" s="368"/>
      <c r="I32" s="368"/>
      <c r="J32" s="462"/>
      <c r="K32" s="510"/>
      <c r="L32" s="510"/>
      <c r="M32" s="510"/>
      <c r="N32" s="510"/>
      <c r="O32" s="511"/>
      <c r="P32" s="367"/>
      <c r="Q32" s="68"/>
    </row>
    <row r="33" spans="1:17" ht="15" customHeight="1" x14ac:dyDescent="0.15">
      <c r="A33" s="367">
        <v>28</v>
      </c>
      <c r="B33" s="613"/>
      <c r="C33" s="615"/>
      <c r="D33" s="616" t="str">
        <f>IF((Ⅳ２!$I$12)="次に進む前に確認が必要です！","入力不可(前ページへ戻って確認！)",IF((Ⅳ２!$I$12)="OK！",IF(C33="", "", VLOOKUP(C33,県放送部員データ!$A$2:$F$304,3,0)),""))</f>
        <v>入力不可(前ページへ戻って確認！)</v>
      </c>
      <c r="E33" s="618" t="str">
        <f>IF(C33="","",VLOOKUP(C33,県放送部員データ!$A$2:$F$304,4,0))</f>
        <v/>
      </c>
      <c r="F33" s="556">
        <f t="shared" si="0"/>
        <v>0</v>
      </c>
      <c r="G33" s="515" t="str">
        <f>IF(C33="","",VLOOKUP(C33,県放送部員データ!$A$2:$F$304,5,0))</f>
        <v/>
      </c>
      <c r="H33" s="368"/>
      <c r="I33" s="368"/>
      <c r="J33" s="462"/>
      <c r="K33" s="510"/>
      <c r="L33" s="510"/>
      <c r="M33" s="510"/>
      <c r="N33" s="510"/>
      <c r="O33" s="511"/>
      <c r="P33" s="367"/>
      <c r="Q33" s="68"/>
    </row>
    <row r="34" spans="1:17" ht="15" customHeight="1" x14ac:dyDescent="0.15">
      <c r="A34" s="367">
        <v>29</v>
      </c>
      <c r="B34" s="613"/>
      <c r="C34" s="615"/>
      <c r="D34" s="616" t="str">
        <f>IF((Ⅳ２!$I$12)="次に進む前に確認が必要です！","入力不可(前ページへ戻って確認！)",IF((Ⅳ２!$I$12)="OK！",IF(C34="", "", VLOOKUP(C34,県放送部員データ!$A$2:$F$304,3,0)),""))</f>
        <v>入力不可(前ページへ戻って確認！)</v>
      </c>
      <c r="E34" s="618" t="str">
        <f>IF(C34="","",VLOOKUP(C34,県放送部員データ!$A$2:$F$304,4,0))</f>
        <v/>
      </c>
      <c r="F34" s="556">
        <f t="shared" si="0"/>
        <v>0</v>
      </c>
      <c r="G34" s="515" t="str">
        <f>IF(C34="","",VLOOKUP(C34,県放送部員データ!$A$2:$F$304,5,0))</f>
        <v/>
      </c>
      <c r="H34" s="368"/>
      <c r="I34" s="368"/>
      <c r="J34" s="462"/>
      <c r="K34" s="510"/>
      <c r="L34" s="510"/>
      <c r="M34" s="510"/>
      <c r="N34" s="510"/>
      <c r="O34" s="511"/>
      <c r="P34" s="367"/>
      <c r="Q34" s="68"/>
    </row>
    <row r="35" spans="1:17" ht="15" customHeight="1" x14ac:dyDescent="0.15">
      <c r="A35" s="367">
        <v>30</v>
      </c>
      <c r="B35" s="613"/>
      <c r="C35" s="615"/>
      <c r="D35" s="616" t="str">
        <f>IF((Ⅳ２!$I$12)="次に進む前に確認が必要です！","入力不可(前ページへ戻って確認！)",IF((Ⅳ２!$I$12)="OK！",IF(C35="", "", VLOOKUP(C35,県放送部員データ!$A$2:$F$304,3,0)),""))</f>
        <v>入力不可(前ページへ戻って確認！)</v>
      </c>
      <c r="E35" s="618" t="str">
        <f>IF(C35="","",VLOOKUP(C35,県放送部員データ!$A$2:$F$304,4,0))</f>
        <v/>
      </c>
      <c r="F35" s="556">
        <f t="shared" si="0"/>
        <v>0</v>
      </c>
      <c r="G35" s="515" t="str">
        <f>IF(C35="","",VLOOKUP(C35,県放送部員データ!$A$2:$F$304,5,0))</f>
        <v/>
      </c>
      <c r="H35" s="368"/>
      <c r="I35" s="368"/>
      <c r="J35" s="462"/>
      <c r="K35" s="510"/>
      <c r="L35" s="510"/>
      <c r="M35" s="510"/>
      <c r="N35" s="510"/>
      <c r="O35" s="511"/>
      <c r="P35" s="367"/>
      <c r="Q35" s="68"/>
    </row>
    <row r="36" spans="1:17" ht="15" customHeight="1" x14ac:dyDescent="0.15">
      <c r="A36" s="367">
        <v>31</v>
      </c>
      <c r="B36" s="613"/>
      <c r="C36" s="615"/>
      <c r="D36" s="616" t="str">
        <f>IF((Ⅳ２!$I$12)="次に進む前に確認が必要です！","入力不可(前ページへ戻って確認！)",IF((Ⅳ２!$I$12)="OK！",IF(C36="", "", VLOOKUP(C36,県放送部員データ!$A$2:$F$304,3,0)),""))</f>
        <v>入力不可(前ページへ戻って確認！)</v>
      </c>
      <c r="E36" s="618" t="str">
        <f>IF(C36="","",VLOOKUP(C36,県放送部員データ!$A$2:$F$304,4,0))</f>
        <v/>
      </c>
      <c r="F36" s="556">
        <f t="shared" si="0"/>
        <v>0</v>
      </c>
      <c r="G36" s="515" t="str">
        <f>IF(C36="","",VLOOKUP(C36,県放送部員データ!$A$2:$F$304,5,0))</f>
        <v/>
      </c>
      <c r="H36" s="368"/>
      <c r="I36" s="368"/>
      <c r="J36" s="462"/>
      <c r="K36" s="510"/>
      <c r="L36" s="510"/>
      <c r="M36" s="510"/>
      <c r="N36" s="510"/>
      <c r="O36" s="511"/>
      <c r="P36" s="367"/>
      <c r="Q36" s="68"/>
    </row>
    <row r="37" spans="1:17" ht="15" customHeight="1" x14ac:dyDescent="0.15">
      <c r="A37" s="367">
        <v>32</v>
      </c>
      <c r="B37" s="613"/>
      <c r="C37" s="615"/>
      <c r="D37" s="616" t="str">
        <f>IF((Ⅳ２!$I$12)="次に進む前に確認が必要です！","入力不可(前ページへ戻って確認！)",IF((Ⅳ２!$I$12)="OK！",IF(C37="", "", VLOOKUP(C37,県放送部員データ!$A$2:$F$304,3,0)),""))</f>
        <v>入力不可(前ページへ戻って確認！)</v>
      </c>
      <c r="E37" s="618" t="str">
        <f>IF(C37="","",VLOOKUP(C37,県放送部員データ!$A$2:$F$304,4,0))</f>
        <v/>
      </c>
      <c r="F37" s="556">
        <f t="shared" si="0"/>
        <v>0</v>
      </c>
      <c r="G37" s="515" t="str">
        <f>IF(C37="","",VLOOKUP(C37,県放送部員データ!$A$2:$F$304,5,0))</f>
        <v/>
      </c>
      <c r="H37" s="368"/>
      <c r="I37" s="368"/>
      <c r="J37" s="462"/>
      <c r="K37" s="510"/>
      <c r="L37" s="510"/>
      <c r="M37" s="510"/>
      <c r="N37" s="510"/>
      <c r="O37" s="511"/>
      <c r="P37" s="367"/>
      <c r="Q37" s="68"/>
    </row>
    <row r="38" spans="1:17" ht="15" customHeight="1" x14ac:dyDescent="0.15">
      <c r="A38" s="367">
        <v>33</v>
      </c>
      <c r="B38" s="613"/>
      <c r="C38" s="615"/>
      <c r="D38" s="616" t="str">
        <f>IF((Ⅳ２!$I$12)="次に進む前に確認が必要です！","入力不可(前ページへ戻って確認！)",IF((Ⅳ２!$I$12)="OK！",IF(C38="", "", VLOOKUP(C38,県放送部員データ!$A$2:$F$304,3,0)),""))</f>
        <v>入力不可(前ページへ戻って確認！)</v>
      </c>
      <c r="E38" s="618" t="str">
        <f>IF(C38="","",VLOOKUP(C38,県放送部員データ!$A$2:$F$304,4,0))</f>
        <v/>
      </c>
      <c r="F38" s="556">
        <f t="shared" si="0"/>
        <v>0</v>
      </c>
      <c r="G38" s="515" t="str">
        <f>IF(C38="","",VLOOKUP(C38,県放送部員データ!$A$2:$F$304,5,0))</f>
        <v/>
      </c>
      <c r="H38" s="368"/>
      <c r="I38" s="368"/>
      <c r="J38" s="462"/>
      <c r="K38" s="510"/>
      <c r="L38" s="510"/>
      <c r="M38" s="510"/>
      <c r="N38" s="510"/>
      <c r="O38" s="511"/>
      <c r="P38" s="367"/>
      <c r="Q38" s="68"/>
    </row>
    <row r="39" spans="1:17" ht="15" customHeight="1" x14ac:dyDescent="0.15">
      <c r="A39" s="367">
        <v>34</v>
      </c>
      <c r="B39" s="613"/>
      <c r="C39" s="615"/>
      <c r="D39" s="616" t="str">
        <f>IF((Ⅳ２!$I$12)="次に進む前に確認が必要です！","入力不可(前ページへ戻って確認！)",IF((Ⅳ２!$I$12)="OK！",IF(C39="", "", VLOOKUP(C39,県放送部員データ!$A$2:$F$304,3,0)),""))</f>
        <v>入力不可(前ページへ戻って確認！)</v>
      </c>
      <c r="E39" s="618" t="str">
        <f>IF(C39="","",VLOOKUP(C39,県放送部員データ!$A$2:$F$304,4,0))</f>
        <v/>
      </c>
      <c r="F39" s="556">
        <f t="shared" si="0"/>
        <v>0</v>
      </c>
      <c r="G39" s="515" t="str">
        <f>IF(C39="","",VLOOKUP(C39,県放送部員データ!$A$2:$F$304,5,0))</f>
        <v/>
      </c>
      <c r="H39" s="368"/>
      <c r="I39" s="368"/>
      <c r="J39" s="462"/>
      <c r="K39" s="510"/>
      <c r="L39" s="510"/>
      <c r="M39" s="510"/>
      <c r="N39" s="510"/>
      <c r="O39" s="511"/>
      <c r="P39" s="367"/>
      <c r="Q39" s="68"/>
    </row>
    <row r="40" spans="1:17" ht="15" customHeight="1" x14ac:dyDescent="0.15">
      <c r="A40" s="367">
        <v>35</v>
      </c>
      <c r="B40" s="613"/>
      <c r="C40" s="615"/>
      <c r="D40" s="616" t="str">
        <f>IF((Ⅳ２!$I$12)="次に進む前に確認が必要です！","入力不可(前ページへ戻って確認！)",IF((Ⅳ２!$I$12)="OK！",IF(C40="", "", VLOOKUP(C40,県放送部員データ!$A$2:$F$304,3,0)),""))</f>
        <v>入力不可(前ページへ戻って確認！)</v>
      </c>
      <c r="E40" s="618" t="str">
        <f>IF(C40="","",VLOOKUP(C40,県放送部員データ!$A$2:$F$304,4,0))</f>
        <v/>
      </c>
      <c r="F40" s="556">
        <f t="shared" si="0"/>
        <v>0</v>
      </c>
      <c r="G40" s="515" t="str">
        <f>IF(C40="","",VLOOKUP(C40,県放送部員データ!$A$2:$F$304,5,0))</f>
        <v/>
      </c>
      <c r="H40" s="368"/>
      <c r="I40" s="368"/>
      <c r="J40" s="462"/>
      <c r="K40" s="510"/>
      <c r="L40" s="510"/>
      <c r="M40" s="510"/>
      <c r="N40" s="510"/>
      <c r="O40" s="511"/>
      <c r="P40" s="367"/>
      <c r="Q40" s="68"/>
    </row>
    <row r="41" spans="1:17" ht="15" customHeight="1" x14ac:dyDescent="0.15">
      <c r="A41" s="367">
        <v>36</v>
      </c>
      <c r="B41" s="613"/>
      <c r="C41" s="615"/>
      <c r="D41" s="616" t="str">
        <f>IF((Ⅳ２!$I$12)="次に進む前に確認が必要です！","入力不可(前ページへ戻って確認！)",IF((Ⅳ２!$I$12)="OK！",IF(C41="", "", VLOOKUP(C41,県放送部員データ!$A$2:$F$304,3,0)),""))</f>
        <v>入力不可(前ページへ戻って確認！)</v>
      </c>
      <c r="E41" s="618" t="str">
        <f>IF(C41="","",VLOOKUP(C41,県放送部員データ!$A$2:$F$304,4,0))</f>
        <v/>
      </c>
      <c r="F41" s="556">
        <f t="shared" si="0"/>
        <v>0</v>
      </c>
      <c r="G41" s="515" t="str">
        <f>IF(C41="","",VLOOKUP(C41,県放送部員データ!$A$2:$F$304,5,0))</f>
        <v/>
      </c>
      <c r="H41" s="368"/>
      <c r="I41" s="368"/>
      <c r="J41" s="462"/>
      <c r="K41" s="510"/>
      <c r="L41" s="510"/>
      <c r="M41" s="510"/>
      <c r="N41" s="510"/>
      <c r="O41" s="511"/>
      <c r="P41" s="367"/>
      <c r="Q41" s="68"/>
    </row>
    <row r="42" spans="1:17" ht="15" customHeight="1" x14ac:dyDescent="0.15">
      <c r="A42" s="367">
        <v>37</v>
      </c>
      <c r="B42" s="613"/>
      <c r="C42" s="615"/>
      <c r="D42" s="616" t="str">
        <f>IF((Ⅳ２!$I$12)="次に進む前に確認が必要です！","入力不可(前ページへ戻って確認！)",IF((Ⅳ２!$I$12)="OK！",IF(C42="", "", VLOOKUP(C42,県放送部員データ!$A$2:$F$304,3,0)),""))</f>
        <v>入力不可(前ページへ戻って確認！)</v>
      </c>
      <c r="E42" s="618" t="str">
        <f>IF(C42="","",VLOOKUP(C42,県放送部員データ!$A$2:$F$304,4,0))</f>
        <v/>
      </c>
      <c r="F42" s="556">
        <f t="shared" si="0"/>
        <v>0</v>
      </c>
      <c r="G42" s="515" t="str">
        <f>IF(C42="","",VLOOKUP(C42,県放送部員データ!$A$2:$F$304,5,0))</f>
        <v/>
      </c>
      <c r="H42" s="368"/>
      <c r="I42" s="368"/>
      <c r="J42" s="462"/>
      <c r="K42" s="510"/>
      <c r="L42" s="510"/>
      <c r="M42" s="510"/>
      <c r="N42" s="510"/>
      <c r="O42" s="511"/>
      <c r="P42" s="367"/>
      <c r="Q42" s="68"/>
    </row>
    <row r="43" spans="1:17" ht="15" customHeight="1" x14ac:dyDescent="0.15">
      <c r="A43" s="367">
        <v>38</v>
      </c>
      <c r="B43" s="613"/>
      <c r="C43" s="615"/>
      <c r="D43" s="616" t="str">
        <f>IF((Ⅳ２!$I$12)="次に進む前に確認が必要です！","入力不可(前ページへ戻って確認！)",IF((Ⅳ２!$I$12)="OK！",IF(C43="", "", VLOOKUP(C43,県放送部員データ!$A$2:$F$304,3,0)),""))</f>
        <v>入力不可(前ページへ戻って確認！)</v>
      </c>
      <c r="E43" s="618" t="str">
        <f>IF(C43="","",VLOOKUP(C43,県放送部員データ!$A$2:$F$304,4,0))</f>
        <v/>
      </c>
      <c r="F43" s="556">
        <f t="shared" si="0"/>
        <v>0</v>
      </c>
      <c r="G43" s="515" t="str">
        <f>IF(C43="","",VLOOKUP(C43,県放送部員データ!$A$2:$F$304,5,0))</f>
        <v/>
      </c>
      <c r="H43" s="368"/>
      <c r="I43" s="368"/>
      <c r="J43" s="462"/>
      <c r="K43" s="510"/>
      <c r="L43" s="510"/>
      <c r="M43" s="510"/>
      <c r="N43" s="510"/>
      <c r="O43" s="511"/>
      <c r="P43" s="367"/>
      <c r="Q43" s="68"/>
    </row>
    <row r="44" spans="1:17" ht="15" customHeight="1" x14ac:dyDescent="0.15">
      <c r="A44" s="367">
        <v>39</v>
      </c>
      <c r="B44" s="613"/>
      <c r="C44" s="615"/>
      <c r="D44" s="616" t="str">
        <f>IF((Ⅳ２!$I$12)="次に進む前に確認が必要です！","入力不可(前ページへ戻って確認！)",IF((Ⅳ２!$I$12)="OK！",IF(C44="", "", VLOOKUP(C44,県放送部員データ!$A$2:$F$304,3,0)),""))</f>
        <v>入力不可(前ページへ戻って確認！)</v>
      </c>
      <c r="E44" s="618" t="str">
        <f>IF(C44="","",VLOOKUP(C44,県放送部員データ!$A$2:$F$304,4,0))</f>
        <v/>
      </c>
      <c r="F44" s="556">
        <f t="shared" si="0"/>
        <v>0</v>
      </c>
      <c r="G44" s="515" t="str">
        <f>IF(C44="","",VLOOKUP(C44,県放送部員データ!$A$2:$F$304,5,0))</f>
        <v/>
      </c>
      <c r="H44" s="368"/>
      <c r="I44" s="368"/>
      <c r="J44" s="462"/>
      <c r="K44" s="510"/>
      <c r="L44" s="510"/>
      <c r="M44" s="510"/>
      <c r="N44" s="510"/>
      <c r="O44" s="511"/>
      <c r="P44" s="367"/>
      <c r="Q44" s="68"/>
    </row>
    <row r="45" spans="1:17" ht="15" customHeight="1" x14ac:dyDescent="0.15">
      <c r="A45" s="367">
        <v>40</v>
      </c>
      <c r="B45" s="613"/>
      <c r="C45" s="615"/>
      <c r="D45" s="616" t="str">
        <f>IF((Ⅳ２!$I$12)="次に進む前に確認が必要です！","入力不可(前ページへ戻って確認！)",IF((Ⅳ２!$I$12)="OK！",IF(C45="", "", VLOOKUP(C45,県放送部員データ!$A$2:$F$304,3,0)),""))</f>
        <v>入力不可(前ページへ戻って確認！)</v>
      </c>
      <c r="E45" s="618" t="str">
        <f>IF(C45="","",VLOOKUP(C45,県放送部員データ!$A$2:$F$304,4,0))</f>
        <v/>
      </c>
      <c r="F45" s="556">
        <f t="shared" si="0"/>
        <v>0</v>
      </c>
      <c r="G45" s="515" t="str">
        <f>IF(C45="","",VLOOKUP(C45,県放送部員データ!$A$2:$F$304,5,0))</f>
        <v/>
      </c>
      <c r="H45" s="368"/>
      <c r="I45" s="368"/>
      <c r="J45" s="462"/>
      <c r="K45" s="510"/>
      <c r="L45" s="510"/>
      <c r="M45" s="510"/>
      <c r="N45" s="510"/>
      <c r="O45" s="511"/>
      <c r="P45" s="367"/>
      <c r="Q45" s="68"/>
    </row>
    <row r="46" spans="1:17" ht="15" customHeight="1" x14ac:dyDescent="0.15">
      <c r="A46" s="367">
        <v>41</v>
      </c>
      <c r="B46" s="613"/>
      <c r="C46" s="615"/>
      <c r="D46" s="616" t="str">
        <f>IF((Ⅳ２!$I$12)="次に進む前に確認が必要です！","入力不可(前ページへ戻って確認！)",IF((Ⅳ２!$I$12)="OK！",IF(C46="", "", VLOOKUP(C46,県放送部員データ!$A$2:$F$304,3,0)),""))</f>
        <v>入力不可(前ページへ戻って確認！)</v>
      </c>
      <c r="E46" s="618" t="str">
        <f>IF(C46="","",VLOOKUP(C46,県放送部員データ!$A$2:$F$304,4,0))</f>
        <v/>
      </c>
      <c r="F46" s="556">
        <f t="shared" si="0"/>
        <v>0</v>
      </c>
      <c r="G46" s="515" t="str">
        <f>IF(C46="","",VLOOKUP(C46,県放送部員データ!$A$2:$F$304,5,0))</f>
        <v/>
      </c>
      <c r="H46" s="368"/>
      <c r="I46" s="368"/>
      <c r="J46" s="462"/>
      <c r="K46" s="510"/>
      <c r="L46" s="510"/>
      <c r="M46" s="510"/>
      <c r="N46" s="510"/>
      <c r="O46" s="511"/>
      <c r="P46" s="367"/>
      <c r="Q46" s="68"/>
    </row>
    <row r="47" spans="1:17" ht="15" customHeight="1" x14ac:dyDescent="0.15">
      <c r="A47" s="367">
        <v>42</v>
      </c>
      <c r="B47" s="613"/>
      <c r="C47" s="615"/>
      <c r="D47" s="616" t="str">
        <f>IF((Ⅳ２!$I$12)="次に進む前に確認が必要です！","入力不可(前ページへ戻って確認！)",IF((Ⅳ２!$I$12)="OK！",IF(C47="", "", VLOOKUP(C47,県放送部員データ!$A$2:$F$304,3,0)),""))</f>
        <v>入力不可(前ページへ戻って確認！)</v>
      </c>
      <c r="E47" s="618" t="str">
        <f>IF(C47="","",VLOOKUP(C47,県放送部員データ!$A$2:$F$304,4,0))</f>
        <v/>
      </c>
      <c r="F47" s="556">
        <f t="shared" si="0"/>
        <v>0</v>
      </c>
      <c r="G47" s="515" t="str">
        <f>IF(C47="","",VLOOKUP(C47,県放送部員データ!$A$2:$F$304,5,0))</f>
        <v/>
      </c>
      <c r="H47" s="368"/>
      <c r="I47" s="368"/>
      <c r="J47" s="462"/>
      <c r="K47" s="510"/>
      <c r="L47" s="510"/>
      <c r="M47" s="510"/>
      <c r="N47" s="510"/>
      <c r="O47" s="511"/>
      <c r="P47" s="367"/>
      <c r="Q47" s="68"/>
    </row>
    <row r="48" spans="1:17" ht="15" customHeight="1" x14ac:dyDescent="0.15">
      <c r="A48" s="367">
        <v>43</v>
      </c>
      <c r="B48" s="613"/>
      <c r="C48" s="615"/>
      <c r="D48" s="616" t="str">
        <f>IF((Ⅳ２!$I$12)="次に進む前に確認が必要です！","入力不可(前ページへ戻って確認！)",IF((Ⅳ２!$I$12)="OK！",IF(C48="", "", VLOOKUP(C48,県放送部員データ!$A$2:$F$304,3,0)),""))</f>
        <v>入力不可(前ページへ戻って確認！)</v>
      </c>
      <c r="E48" s="618" t="str">
        <f>IF(C48="","",VLOOKUP(C48,県放送部員データ!$A$2:$F$304,4,0))</f>
        <v/>
      </c>
      <c r="F48" s="556">
        <f t="shared" si="0"/>
        <v>0</v>
      </c>
      <c r="G48" s="515" t="str">
        <f>IF(C48="","",VLOOKUP(C48,県放送部員データ!$A$2:$F$304,5,0))</f>
        <v/>
      </c>
      <c r="H48" s="368"/>
      <c r="I48" s="368"/>
      <c r="J48" s="462"/>
      <c r="K48" s="510"/>
      <c r="L48" s="510"/>
      <c r="M48" s="510"/>
      <c r="N48" s="510"/>
      <c r="O48" s="511"/>
      <c r="P48" s="367"/>
      <c r="Q48" s="68"/>
    </row>
    <row r="49" spans="1:17" ht="15" customHeight="1" x14ac:dyDescent="0.15">
      <c r="A49" s="367">
        <v>44</v>
      </c>
      <c r="B49" s="613"/>
      <c r="C49" s="615"/>
      <c r="D49" s="616" t="str">
        <f>IF((Ⅳ２!$I$12)="次に進む前に確認が必要です！","入力不可(前ページへ戻って確認！)",IF((Ⅳ２!$I$12)="OK！",IF(C49="", "", VLOOKUP(C49,県放送部員データ!$A$2:$F$304,3,0)),""))</f>
        <v>入力不可(前ページへ戻って確認！)</v>
      </c>
      <c r="E49" s="618" t="str">
        <f>IF(C49="","",VLOOKUP(C49,県放送部員データ!$A$2:$F$304,4,0))</f>
        <v/>
      </c>
      <c r="F49" s="556">
        <f t="shared" si="0"/>
        <v>0</v>
      </c>
      <c r="G49" s="515" t="str">
        <f>IF(C49="","",VLOOKUP(C49,県放送部員データ!$A$2:$F$304,5,0))</f>
        <v/>
      </c>
      <c r="H49" s="368"/>
      <c r="I49" s="368"/>
      <c r="J49" s="462"/>
      <c r="K49" s="510"/>
      <c r="L49" s="510"/>
      <c r="M49" s="510"/>
      <c r="N49" s="510"/>
      <c r="O49" s="511"/>
      <c r="P49" s="367"/>
      <c r="Q49" s="68"/>
    </row>
    <row r="50" spans="1:17" ht="15" customHeight="1" x14ac:dyDescent="0.15">
      <c r="A50" s="367">
        <v>45</v>
      </c>
      <c r="B50" s="613"/>
      <c r="C50" s="615"/>
      <c r="D50" s="616" t="str">
        <f>IF((Ⅳ２!$I$12)="次に進む前に確認が必要です！","入力不可(前ページへ戻って確認！)",IF((Ⅳ２!$I$12)="OK！",IF(C50="", "", VLOOKUP(C50,県放送部員データ!$A$2:$F$304,3,0)),""))</f>
        <v>入力不可(前ページへ戻って確認！)</v>
      </c>
      <c r="E50" s="618" t="str">
        <f>IF(C50="","",VLOOKUP(C50,県放送部員データ!$A$2:$F$304,4,0))</f>
        <v/>
      </c>
      <c r="F50" s="556">
        <f t="shared" si="0"/>
        <v>0</v>
      </c>
      <c r="G50" s="515" t="str">
        <f>IF(C50="","",VLOOKUP(C50,県放送部員データ!$A$2:$F$304,5,0))</f>
        <v/>
      </c>
      <c r="H50" s="368"/>
      <c r="I50" s="368"/>
      <c r="J50" s="462"/>
      <c r="K50" s="510"/>
      <c r="L50" s="510"/>
      <c r="M50" s="510"/>
      <c r="N50" s="510"/>
      <c r="O50" s="511"/>
      <c r="P50" s="367"/>
      <c r="Q50" s="68"/>
    </row>
    <row r="51" spans="1:17" ht="15" customHeight="1" x14ac:dyDescent="0.15">
      <c r="A51" s="367">
        <v>46</v>
      </c>
      <c r="B51" s="613"/>
      <c r="C51" s="615"/>
      <c r="D51" s="616" t="str">
        <f>IF((Ⅳ２!$I$12)="次に進む前に確認が必要です！","入力不可(前ページへ戻って確認！)",IF((Ⅳ２!$I$12)="OK！",IF(C51="", "", VLOOKUP(C51,県放送部員データ!$A$2:$F$304,3,0)),""))</f>
        <v>入力不可(前ページへ戻って確認！)</v>
      </c>
      <c r="E51" s="618" t="str">
        <f>IF(C51="","",VLOOKUP(C51,県放送部員データ!$A$2:$F$304,4,0))</f>
        <v/>
      </c>
      <c r="F51" s="556">
        <f t="shared" si="0"/>
        <v>0</v>
      </c>
      <c r="G51" s="515" t="str">
        <f>IF(C51="","",VLOOKUP(C51,県放送部員データ!$A$2:$F$304,5,0))</f>
        <v/>
      </c>
      <c r="H51" s="368"/>
      <c r="I51" s="368"/>
      <c r="J51" s="462"/>
      <c r="K51" s="510"/>
      <c r="L51" s="510"/>
      <c r="M51" s="510"/>
      <c r="N51" s="510"/>
      <c r="O51" s="511"/>
      <c r="P51" s="367"/>
      <c r="Q51" s="68"/>
    </row>
    <row r="52" spans="1:17" ht="15" customHeight="1" x14ac:dyDescent="0.15">
      <c r="A52" s="367">
        <v>47</v>
      </c>
      <c r="B52" s="613"/>
      <c r="C52" s="615"/>
      <c r="D52" s="616" t="str">
        <f>IF((Ⅳ２!$I$12)="次に進む前に確認が必要です！","入力不可(前ページへ戻って確認！)",IF((Ⅳ２!$I$12)="OK！",IF(C52="", "", VLOOKUP(C52,県放送部員データ!$A$2:$F$304,3,0)),""))</f>
        <v>入力不可(前ページへ戻って確認！)</v>
      </c>
      <c r="E52" s="618" t="str">
        <f>IF(C52="","",VLOOKUP(C52,県放送部員データ!$A$2:$F$304,4,0))</f>
        <v/>
      </c>
      <c r="F52" s="556">
        <f t="shared" si="0"/>
        <v>0</v>
      </c>
      <c r="G52" s="515" t="str">
        <f>IF(C52="","",VLOOKUP(C52,県放送部員データ!$A$2:$F$304,5,0))</f>
        <v/>
      </c>
      <c r="H52" s="368"/>
      <c r="I52" s="368"/>
      <c r="J52" s="462"/>
      <c r="K52" s="510"/>
      <c r="L52" s="510"/>
      <c r="M52" s="510"/>
      <c r="N52" s="510"/>
      <c r="O52" s="511"/>
      <c r="P52" s="367"/>
      <c r="Q52" s="68"/>
    </row>
    <row r="53" spans="1:17" ht="15" customHeight="1" x14ac:dyDescent="0.15">
      <c r="A53" s="367">
        <v>48</v>
      </c>
      <c r="B53" s="613"/>
      <c r="C53" s="615"/>
      <c r="D53" s="616" t="str">
        <f>IF((Ⅳ２!$I$12)="次に進む前に確認が必要です！","入力不可(前ページへ戻って確認！)",IF((Ⅳ２!$I$12)="OK！",IF(C53="", "", VLOOKUP(C53,県放送部員データ!$A$2:$F$304,3,0)),""))</f>
        <v>入力不可(前ページへ戻って確認！)</v>
      </c>
      <c r="E53" s="618" t="str">
        <f>IF(C53="","",VLOOKUP(C53,県放送部員データ!$A$2:$F$304,4,0))</f>
        <v/>
      </c>
      <c r="F53" s="556">
        <f t="shared" si="0"/>
        <v>0</v>
      </c>
      <c r="G53" s="515" t="str">
        <f>IF(C53="","",VLOOKUP(C53,県放送部員データ!$A$2:$F$304,5,0))</f>
        <v/>
      </c>
      <c r="H53" s="368"/>
      <c r="I53" s="368"/>
      <c r="J53" s="462"/>
      <c r="K53" s="510"/>
      <c r="L53" s="510"/>
      <c r="M53" s="510"/>
      <c r="N53" s="510"/>
      <c r="O53" s="511"/>
      <c r="P53" s="367"/>
      <c r="Q53" s="68"/>
    </row>
    <row r="54" spans="1:17" ht="15" customHeight="1" x14ac:dyDescent="0.15">
      <c r="A54" s="367">
        <v>49</v>
      </c>
      <c r="B54" s="613"/>
      <c r="C54" s="615"/>
      <c r="D54" s="616" t="str">
        <f>IF((Ⅳ２!$I$12)="次に進む前に確認が必要です！","入力不可(前ページへ戻って確認！)",IF((Ⅳ２!$I$12)="OK！",IF(C54="", "", VLOOKUP(C54,県放送部員データ!$A$2:$F$304,3,0)),""))</f>
        <v>入力不可(前ページへ戻って確認！)</v>
      </c>
      <c r="E54" s="618" t="str">
        <f>IF(C54="","",VLOOKUP(C54,県放送部員データ!$A$2:$F$304,4,0))</f>
        <v/>
      </c>
      <c r="F54" s="556">
        <f t="shared" si="0"/>
        <v>0</v>
      </c>
      <c r="G54" s="515" t="str">
        <f>IF(C54="","",VLOOKUP(C54,県放送部員データ!$A$2:$F$304,5,0))</f>
        <v/>
      </c>
      <c r="H54" s="368"/>
      <c r="I54" s="368"/>
      <c r="J54" s="462"/>
      <c r="K54" s="510"/>
      <c r="L54" s="510"/>
      <c r="M54" s="510"/>
      <c r="N54" s="510"/>
      <c r="O54" s="511"/>
      <c r="P54" s="367"/>
      <c r="Q54" s="68"/>
    </row>
    <row r="55" spans="1:17" ht="15" customHeight="1" x14ac:dyDescent="0.15">
      <c r="A55" s="367">
        <v>50</v>
      </c>
      <c r="B55" s="613"/>
      <c r="C55" s="615"/>
      <c r="D55" s="616" t="str">
        <f>IF((Ⅳ２!$I$12)="次に進む前に確認が必要です！","入力不可(前ページへ戻って確認！)",IF((Ⅳ２!$I$12)="OK！",IF(C55="", "", VLOOKUP(C55,県放送部員データ!$A$2:$F$304,3,0)),""))</f>
        <v>入力不可(前ページへ戻って確認！)</v>
      </c>
      <c r="E55" s="618" t="str">
        <f>IF(C55="","",VLOOKUP(C55,県放送部員データ!$A$2:$F$304,4,0))</f>
        <v/>
      </c>
      <c r="F55" s="556">
        <f t="shared" si="0"/>
        <v>0</v>
      </c>
      <c r="G55" s="515" t="str">
        <f>IF(C55="","",VLOOKUP(C55,県放送部員データ!$A$2:$F$304,5,0))</f>
        <v/>
      </c>
      <c r="H55" s="368"/>
      <c r="I55" s="368"/>
      <c r="J55" s="462"/>
      <c r="K55" s="510"/>
      <c r="L55" s="510"/>
      <c r="M55" s="510"/>
      <c r="N55" s="510"/>
      <c r="O55" s="511"/>
      <c r="P55" s="367"/>
      <c r="Q55" s="68"/>
    </row>
    <row r="56" spans="1:17" ht="15" customHeight="1" x14ac:dyDescent="0.15">
      <c r="A56" s="367">
        <v>51</v>
      </c>
      <c r="B56" s="613"/>
      <c r="C56" s="615"/>
      <c r="D56" s="616" t="str">
        <f>IF((Ⅳ２!$I$12)="次に進む前に確認が必要です！","入力不可(前ページへ戻って確認！)",IF((Ⅳ２!$I$12)="OK！",IF(C56="", "", VLOOKUP(C56,県放送部員データ!$A$2:$F$304,3,0)),""))</f>
        <v>入力不可(前ページへ戻って確認！)</v>
      </c>
      <c r="E56" s="618" t="str">
        <f>IF(C56="","",VLOOKUP(C56,県放送部員データ!$A$2:$F$304,4,0))</f>
        <v/>
      </c>
      <c r="F56" s="556">
        <f t="shared" si="0"/>
        <v>0</v>
      </c>
      <c r="G56" s="515" t="str">
        <f>IF(C56="","",VLOOKUP(C56,県放送部員データ!$A$2:$F$304,5,0))</f>
        <v/>
      </c>
      <c r="H56" s="368"/>
      <c r="I56" s="368"/>
      <c r="J56" s="462"/>
      <c r="K56" s="510"/>
      <c r="L56" s="510"/>
      <c r="M56" s="510"/>
      <c r="N56" s="510"/>
      <c r="O56" s="511"/>
      <c r="P56" s="367"/>
      <c r="Q56" s="68"/>
    </row>
    <row r="57" spans="1:17" ht="15" customHeight="1" x14ac:dyDescent="0.15">
      <c r="A57" s="367">
        <v>52</v>
      </c>
      <c r="B57" s="613"/>
      <c r="C57" s="615"/>
      <c r="D57" s="616" t="str">
        <f>IF((Ⅳ２!$I$12)="次に進む前に確認が必要です！","入力不可(前ページへ戻って確認！)",IF((Ⅳ２!$I$12)="OK！",IF(C57="", "", VLOOKUP(C57,県放送部員データ!$A$2:$F$304,3,0)),""))</f>
        <v>入力不可(前ページへ戻って確認！)</v>
      </c>
      <c r="E57" s="618" t="str">
        <f>IF(C57="","",VLOOKUP(C57,県放送部員データ!$A$2:$F$304,4,0))</f>
        <v/>
      </c>
      <c r="F57" s="556">
        <f t="shared" si="0"/>
        <v>0</v>
      </c>
      <c r="G57" s="515" t="str">
        <f>IF(C57="","",VLOOKUP(C57,県放送部員データ!$A$2:$F$304,5,0))</f>
        <v/>
      </c>
      <c r="H57" s="368"/>
      <c r="I57" s="368"/>
      <c r="J57" s="462"/>
      <c r="K57" s="510"/>
      <c r="L57" s="510"/>
      <c r="M57" s="510"/>
      <c r="N57" s="510"/>
      <c r="O57" s="511"/>
      <c r="P57" s="367"/>
      <c r="Q57" s="68"/>
    </row>
    <row r="58" spans="1:17" ht="15" customHeight="1" x14ac:dyDescent="0.15">
      <c r="A58" s="367">
        <v>53</v>
      </c>
      <c r="B58" s="613"/>
      <c r="C58" s="615"/>
      <c r="D58" s="616" t="str">
        <f>IF((Ⅳ２!$I$12)="次に進む前に確認が必要です！","入力不可(前ページへ戻って確認！)",IF((Ⅳ２!$I$12)="OK！",IF(C58="", "", VLOOKUP(C58,県放送部員データ!$A$2:$F$304,3,0)),""))</f>
        <v>入力不可(前ページへ戻って確認！)</v>
      </c>
      <c r="E58" s="618" t="str">
        <f>IF(C58="","",VLOOKUP(C58,県放送部員データ!$A$2:$F$304,4,0))</f>
        <v/>
      </c>
      <c r="F58" s="556">
        <f t="shared" si="0"/>
        <v>0</v>
      </c>
      <c r="G58" s="515" t="str">
        <f>IF(C58="","",VLOOKUP(C58,県放送部員データ!$A$2:$F$304,5,0))</f>
        <v/>
      </c>
      <c r="H58" s="368"/>
      <c r="I58" s="368"/>
      <c r="J58" s="462"/>
      <c r="K58" s="510"/>
      <c r="L58" s="510"/>
      <c r="M58" s="510"/>
      <c r="N58" s="510"/>
      <c r="O58" s="511"/>
      <c r="P58" s="367"/>
      <c r="Q58" s="68"/>
    </row>
    <row r="59" spans="1:17" ht="15" customHeight="1" x14ac:dyDescent="0.15">
      <c r="A59" s="367">
        <v>54</v>
      </c>
      <c r="B59" s="613"/>
      <c r="C59" s="615"/>
      <c r="D59" s="616" t="str">
        <f>IF((Ⅳ２!$I$12)="次に進む前に確認が必要です！","入力不可(前ページへ戻って確認！)",IF((Ⅳ２!$I$12)="OK！",IF(C59="", "", VLOOKUP(C59,県放送部員データ!$A$2:$F$304,3,0)),""))</f>
        <v>入力不可(前ページへ戻って確認！)</v>
      </c>
      <c r="E59" s="618" t="str">
        <f>IF(C59="","",VLOOKUP(C59,県放送部員データ!$A$2:$F$304,4,0))</f>
        <v/>
      </c>
      <c r="F59" s="556">
        <f t="shared" si="0"/>
        <v>0</v>
      </c>
      <c r="G59" s="515" t="str">
        <f>IF(C59="","",VLOOKUP(C59,県放送部員データ!$A$2:$F$304,5,0))</f>
        <v/>
      </c>
      <c r="H59" s="368"/>
      <c r="I59" s="368"/>
      <c r="J59" s="462"/>
      <c r="K59" s="510"/>
      <c r="L59" s="510"/>
      <c r="M59" s="510"/>
      <c r="N59" s="510"/>
      <c r="O59" s="511"/>
      <c r="P59" s="367"/>
      <c r="Q59" s="68"/>
    </row>
    <row r="60" spans="1:17" ht="15" customHeight="1" x14ac:dyDescent="0.15">
      <c r="A60" s="367">
        <v>55</v>
      </c>
      <c r="B60" s="613"/>
      <c r="C60" s="615"/>
      <c r="D60" s="616" t="str">
        <f>IF((Ⅳ２!$I$12)="次に進む前に確認が必要です！","入力不可(前ページへ戻って確認！)",IF((Ⅳ２!$I$12)="OK！",IF(C60="", "", VLOOKUP(C60,県放送部員データ!$A$2:$F$304,3,0)),""))</f>
        <v>入力不可(前ページへ戻って確認！)</v>
      </c>
      <c r="E60" s="618" t="str">
        <f>IF(C60="","",VLOOKUP(C60,県放送部員データ!$A$2:$F$304,4,0))</f>
        <v/>
      </c>
      <c r="F60" s="556">
        <f t="shared" si="0"/>
        <v>0</v>
      </c>
      <c r="G60" s="515" t="str">
        <f>IF(C60="","",VLOOKUP(C60,県放送部員データ!$A$2:$F$304,5,0))</f>
        <v/>
      </c>
      <c r="H60" s="368"/>
      <c r="I60" s="368"/>
      <c r="J60" s="462"/>
      <c r="K60" s="510"/>
      <c r="L60" s="510"/>
      <c r="M60" s="510"/>
      <c r="N60" s="510"/>
      <c r="O60" s="511"/>
      <c r="P60" s="367"/>
      <c r="Q60" s="68"/>
    </row>
    <row r="61" spans="1:17" ht="15" customHeight="1" x14ac:dyDescent="0.15">
      <c r="A61" s="367">
        <v>56</v>
      </c>
      <c r="B61" s="613"/>
      <c r="C61" s="615"/>
      <c r="D61" s="616" t="str">
        <f>IF((Ⅳ２!$I$12)="次に進む前に確認が必要です！","入力不可(前ページへ戻って確認！)",IF((Ⅳ２!$I$12)="OK！",IF(C61="", "", VLOOKUP(C61,県放送部員データ!$A$2:$F$304,3,0)),""))</f>
        <v>入力不可(前ページへ戻って確認！)</v>
      </c>
      <c r="E61" s="618" t="str">
        <f>IF(C61="","",VLOOKUP(C61,県放送部員データ!$A$2:$F$304,4,0))</f>
        <v/>
      </c>
      <c r="F61" s="556">
        <f t="shared" si="0"/>
        <v>0</v>
      </c>
      <c r="G61" s="515" t="str">
        <f>IF(C61="","",VLOOKUP(C61,県放送部員データ!$A$2:$F$304,5,0))</f>
        <v/>
      </c>
      <c r="H61" s="368"/>
      <c r="I61" s="368"/>
      <c r="J61" s="462"/>
      <c r="K61" s="510"/>
      <c r="L61" s="510"/>
      <c r="M61" s="510"/>
      <c r="N61" s="510"/>
      <c r="O61" s="511"/>
      <c r="P61" s="367"/>
      <c r="Q61" s="68"/>
    </row>
    <row r="62" spans="1:17" ht="15" customHeight="1" x14ac:dyDescent="0.15">
      <c r="A62" s="367">
        <v>57</v>
      </c>
      <c r="B62" s="613"/>
      <c r="C62" s="615"/>
      <c r="D62" s="616" t="str">
        <f>IF((Ⅳ２!$I$12)="次に進む前に確認が必要です！","入力不可(前ページへ戻って確認！)",IF((Ⅳ２!$I$12)="OK！",IF(C62="", "", VLOOKUP(C62,県放送部員データ!$A$2:$F$304,3,0)),""))</f>
        <v>入力不可(前ページへ戻って確認！)</v>
      </c>
      <c r="E62" s="618" t="str">
        <f>IF(C62="","",VLOOKUP(C62,県放送部員データ!$A$2:$F$304,4,0))</f>
        <v/>
      </c>
      <c r="F62" s="556">
        <f t="shared" si="0"/>
        <v>0</v>
      </c>
      <c r="G62" s="515" t="str">
        <f>IF(C62="","",VLOOKUP(C62,県放送部員データ!$A$2:$F$304,5,0))</f>
        <v/>
      </c>
      <c r="H62" s="368"/>
      <c r="I62" s="368"/>
      <c r="J62" s="462"/>
      <c r="K62" s="510"/>
      <c r="L62" s="510"/>
      <c r="M62" s="510"/>
      <c r="N62" s="510"/>
      <c r="O62" s="511"/>
      <c r="P62" s="367"/>
      <c r="Q62" s="68"/>
    </row>
    <row r="63" spans="1:17" ht="15" customHeight="1" x14ac:dyDescent="0.15">
      <c r="A63" s="367">
        <v>58</v>
      </c>
      <c r="B63" s="613"/>
      <c r="C63" s="615"/>
      <c r="D63" s="616" t="str">
        <f>IF((Ⅳ２!$I$12)="次に進む前に確認が必要です！","入力不可(前ページへ戻って確認！)",IF((Ⅳ２!$I$12)="OK！",IF(C63="", "", VLOOKUP(C63,県放送部員データ!$A$2:$F$304,3,0)),""))</f>
        <v>入力不可(前ページへ戻って確認！)</v>
      </c>
      <c r="E63" s="618" t="str">
        <f>IF(C63="","",VLOOKUP(C63,県放送部員データ!$A$2:$F$304,4,0))</f>
        <v/>
      </c>
      <c r="F63" s="556">
        <f t="shared" si="0"/>
        <v>0</v>
      </c>
      <c r="G63" s="515" t="str">
        <f>IF(C63="","",VLOOKUP(C63,県放送部員データ!$A$2:$F$304,5,0))</f>
        <v/>
      </c>
      <c r="H63" s="368"/>
      <c r="I63" s="368"/>
      <c r="J63" s="462"/>
      <c r="K63" s="510"/>
      <c r="L63" s="510"/>
      <c r="M63" s="510"/>
      <c r="N63" s="510"/>
      <c r="O63" s="511"/>
      <c r="P63" s="367"/>
      <c r="Q63" s="68"/>
    </row>
    <row r="64" spans="1:17" ht="15" customHeight="1" x14ac:dyDescent="0.15">
      <c r="A64" s="367">
        <v>59</v>
      </c>
      <c r="B64" s="613"/>
      <c r="C64" s="615"/>
      <c r="D64" s="616" t="str">
        <f>IF((Ⅳ２!$I$12)="次に進む前に確認が必要です！","入力不可(前ページへ戻って確認！)",IF((Ⅳ２!$I$12)="OK！",IF(C64="", "", VLOOKUP(C64,県放送部員データ!$A$2:$F$304,3,0)),""))</f>
        <v>入力不可(前ページへ戻って確認！)</v>
      </c>
      <c r="E64" s="618" t="str">
        <f>IF(C64="","",VLOOKUP(C64,県放送部員データ!$A$2:$F$304,4,0))</f>
        <v/>
      </c>
      <c r="F64" s="556">
        <f t="shared" si="0"/>
        <v>0</v>
      </c>
      <c r="G64" s="515" t="str">
        <f>IF(C64="","",VLOOKUP(C64,県放送部員データ!$A$2:$F$304,5,0))</f>
        <v/>
      </c>
      <c r="H64" s="368"/>
      <c r="I64" s="368"/>
      <c r="J64" s="462"/>
      <c r="K64" s="510"/>
      <c r="L64" s="510"/>
      <c r="M64" s="510"/>
      <c r="N64" s="510"/>
      <c r="O64" s="511"/>
      <c r="P64" s="367"/>
      <c r="Q64" s="68"/>
    </row>
    <row r="65" spans="1:17" ht="15" customHeight="1" thickBot="1" x14ac:dyDescent="0.2">
      <c r="A65" s="367">
        <v>60</v>
      </c>
      <c r="B65" s="613"/>
      <c r="C65" s="615"/>
      <c r="D65" s="616" t="str">
        <f>IF((Ⅳ２!$I$12)="次に進む前に確認が必要です！","入力不可(前ページへ戻って確認！)",IF((Ⅳ２!$I$12)="OK！",IF(C65="", "", VLOOKUP(C65,県放送部員データ!$A$2:$F$304,3,0)),""))</f>
        <v>入力不可(前ページへ戻って確認！)</v>
      </c>
      <c r="E65" s="619" t="str">
        <f>IF(C65="","",VLOOKUP(C65,県放送部員データ!$A$2:$F$304,4,0))</f>
        <v/>
      </c>
      <c r="F65" s="556">
        <f t="shared" si="0"/>
        <v>0</v>
      </c>
      <c r="G65" s="515" t="str">
        <f>IF(C65="","",VLOOKUP(C65,県放送部員データ!$A$2:$F$304,5,0))</f>
        <v/>
      </c>
      <c r="H65" s="368"/>
      <c r="I65" s="368"/>
      <c r="J65" s="462"/>
      <c r="K65" s="510"/>
      <c r="L65" s="510"/>
      <c r="M65" s="510"/>
      <c r="N65" s="510"/>
      <c r="O65" s="511"/>
      <c r="P65" s="367"/>
      <c r="Q65" s="68"/>
    </row>
    <row r="66" spans="1:17" ht="15.75" x14ac:dyDescent="0.15">
      <c r="A66" s="367"/>
      <c r="B66" s="367"/>
      <c r="C66" s="367"/>
      <c r="D66" s="367"/>
      <c r="E66" s="367"/>
      <c r="F66" s="367"/>
      <c r="G66" s="367"/>
      <c r="H66" s="368"/>
      <c r="I66" s="368"/>
      <c r="J66" s="462"/>
      <c r="K66" s="510"/>
      <c r="L66" s="510"/>
      <c r="M66" s="510"/>
      <c r="N66" s="510"/>
      <c r="O66" s="511"/>
      <c r="P66" s="367"/>
      <c r="Q66" s="68"/>
    </row>
    <row r="67" spans="1:17" ht="15.75" x14ac:dyDescent="0.15">
      <c r="A67" s="367"/>
      <c r="B67" s="367"/>
      <c r="C67" s="367"/>
      <c r="D67" s="367"/>
      <c r="E67" s="367"/>
      <c r="F67" s="367"/>
      <c r="G67" s="367"/>
      <c r="H67" s="368"/>
      <c r="I67" s="368"/>
      <c r="J67" s="462"/>
      <c r="K67" s="510"/>
      <c r="L67" s="510"/>
      <c r="M67" s="510"/>
      <c r="N67" s="510"/>
      <c r="O67" s="511"/>
      <c r="P67" s="367"/>
      <c r="Q67" s="68"/>
    </row>
    <row r="68" spans="1:17" ht="15.75" x14ac:dyDescent="0.15">
      <c r="A68" s="367"/>
      <c r="B68" s="367"/>
      <c r="C68" s="367"/>
      <c r="D68" s="367"/>
      <c r="E68" s="367"/>
      <c r="F68" s="367"/>
      <c r="G68" s="367"/>
      <c r="H68" s="368"/>
      <c r="I68" s="368"/>
      <c r="J68" s="462"/>
      <c r="K68" s="516"/>
      <c r="L68" s="516"/>
      <c r="M68" s="516"/>
      <c r="N68" s="510"/>
      <c r="O68" s="511"/>
      <c r="P68" s="367"/>
      <c r="Q68" s="68"/>
    </row>
    <row r="69" spans="1:17" ht="15.75" x14ac:dyDescent="0.15">
      <c r="K69" s="517"/>
      <c r="L69" s="517"/>
      <c r="M69" s="517"/>
      <c r="N69" s="518"/>
      <c r="O69" s="82"/>
      <c r="P69" s="68"/>
      <c r="Q69" s="68"/>
    </row>
    <row r="70" spans="1:17" ht="15.75" x14ac:dyDescent="0.15">
      <c r="K70" s="517"/>
      <c r="L70" s="517"/>
      <c r="M70" s="517"/>
      <c r="N70" s="518"/>
      <c r="O70" s="82"/>
      <c r="P70" s="68"/>
      <c r="Q70" s="68"/>
    </row>
    <row r="71" spans="1:17" ht="15.75" x14ac:dyDescent="0.15">
      <c r="K71" s="517"/>
      <c r="L71" s="517"/>
      <c r="M71" s="517"/>
      <c r="N71" s="518"/>
      <c r="O71" s="82"/>
      <c r="P71" s="68"/>
      <c r="Q71" s="68"/>
    </row>
    <row r="72" spans="1:17" ht="15.75" x14ac:dyDescent="0.15">
      <c r="K72" s="517"/>
      <c r="L72" s="517"/>
      <c r="M72" s="517"/>
      <c r="N72" s="518"/>
      <c r="O72" s="82"/>
      <c r="P72" s="68"/>
      <c r="Q72" s="68"/>
    </row>
    <row r="73" spans="1:17" ht="15.75" x14ac:dyDescent="0.15">
      <c r="K73" s="517"/>
      <c r="L73" s="517"/>
      <c r="M73" s="517"/>
      <c r="N73" s="518"/>
      <c r="O73" s="82"/>
      <c r="P73" s="68"/>
      <c r="Q73" s="68"/>
    </row>
    <row r="74" spans="1:17" ht="15.75" x14ac:dyDescent="0.15">
      <c r="K74" s="517"/>
      <c r="L74" s="517"/>
      <c r="M74" s="517"/>
      <c r="N74" s="518"/>
      <c r="O74" s="82"/>
      <c r="P74" s="68"/>
      <c r="Q74" s="68"/>
    </row>
    <row r="75" spans="1:17" ht="15.75" x14ac:dyDescent="0.15">
      <c r="K75" s="517"/>
      <c r="L75" s="517"/>
      <c r="M75" s="517"/>
      <c r="N75" s="518"/>
      <c r="O75" s="82"/>
      <c r="P75" s="68"/>
      <c r="Q75" s="68"/>
    </row>
    <row r="76" spans="1:17" ht="15.75" x14ac:dyDescent="0.25">
      <c r="K76" s="517"/>
      <c r="L76" s="517"/>
      <c r="M76" s="517"/>
      <c r="N76" s="519"/>
      <c r="O76" s="145"/>
      <c r="P76" s="68"/>
      <c r="Q76" s="68"/>
    </row>
    <row r="77" spans="1:17" ht="15.75" x14ac:dyDescent="0.15">
      <c r="K77" s="517"/>
      <c r="L77" s="517"/>
      <c r="M77" s="517"/>
      <c r="N77" s="518"/>
      <c r="O77" s="82"/>
      <c r="P77" s="68"/>
      <c r="Q77" s="68"/>
    </row>
    <row r="78" spans="1:17" ht="15.75" x14ac:dyDescent="0.15">
      <c r="K78" s="517"/>
      <c r="L78" s="517"/>
      <c r="M78" s="517"/>
      <c r="N78" s="518"/>
      <c r="O78" s="82"/>
      <c r="P78" s="68"/>
      <c r="Q78" s="68"/>
    </row>
    <row r="79" spans="1:17" ht="15.75" x14ac:dyDescent="0.15">
      <c r="K79" s="517"/>
      <c r="L79" s="517"/>
      <c r="M79" s="517"/>
      <c r="N79" s="518"/>
      <c r="O79" s="82"/>
      <c r="P79" s="68"/>
      <c r="Q79" s="68"/>
    </row>
    <row r="80" spans="1:17" ht="15.75" x14ac:dyDescent="0.15">
      <c r="K80" s="517"/>
      <c r="L80" s="517"/>
      <c r="M80" s="517"/>
      <c r="N80" s="518"/>
      <c r="O80" s="82"/>
      <c r="P80" s="68"/>
      <c r="Q80" s="68"/>
    </row>
    <row r="81" spans="11:17" ht="15.75" x14ac:dyDescent="0.15">
      <c r="K81" s="517"/>
      <c r="L81" s="517"/>
      <c r="M81" s="517"/>
      <c r="N81" s="518"/>
      <c r="O81" s="82"/>
      <c r="P81" s="68"/>
      <c r="Q81" s="68"/>
    </row>
    <row r="82" spans="11:17" ht="15.75" x14ac:dyDescent="0.15">
      <c r="K82" s="517"/>
      <c r="L82" s="517"/>
      <c r="M82" s="517"/>
      <c r="N82" s="518"/>
      <c r="O82" s="82"/>
      <c r="P82" s="68"/>
      <c r="Q82" s="68"/>
    </row>
    <row r="83" spans="11:17" ht="15.75" x14ac:dyDescent="0.15">
      <c r="K83" s="517"/>
      <c r="L83" s="517"/>
      <c r="M83" s="517"/>
      <c r="N83" s="518"/>
      <c r="O83" s="82"/>
      <c r="P83" s="68"/>
      <c r="Q83" s="68"/>
    </row>
    <row r="84" spans="11:17" ht="15.75" x14ac:dyDescent="0.15">
      <c r="K84" s="517"/>
      <c r="L84" s="517"/>
      <c r="M84" s="517"/>
      <c r="N84" s="518"/>
      <c r="O84" s="82"/>
      <c r="P84" s="68"/>
      <c r="Q84" s="68"/>
    </row>
    <row r="85" spans="11:17" ht="15.75" x14ac:dyDescent="0.15">
      <c r="K85" s="517"/>
      <c r="L85" s="517"/>
      <c r="M85" s="517"/>
      <c r="N85" s="518"/>
      <c r="O85" s="82"/>
      <c r="P85" s="68"/>
      <c r="Q85" s="68"/>
    </row>
    <row r="86" spans="11:17" ht="15.75" x14ac:dyDescent="0.15">
      <c r="K86" s="517"/>
      <c r="L86" s="517"/>
      <c r="M86" s="517"/>
      <c r="N86" s="518"/>
      <c r="O86" s="82"/>
      <c r="P86" s="68"/>
      <c r="Q86" s="68"/>
    </row>
    <row r="87" spans="11:17" ht="15.75" x14ac:dyDescent="0.15">
      <c r="K87" s="517"/>
      <c r="L87" s="517"/>
      <c r="M87" s="517"/>
      <c r="N87" s="518"/>
      <c r="O87" s="82"/>
      <c r="P87" s="68"/>
      <c r="Q87" s="68"/>
    </row>
    <row r="88" spans="11:17" ht="15.75" x14ac:dyDescent="0.15">
      <c r="K88" s="517"/>
      <c r="L88" s="517"/>
      <c r="M88" s="517"/>
      <c r="N88" s="518"/>
      <c r="O88" s="82"/>
      <c r="P88" s="68"/>
      <c r="Q88" s="68"/>
    </row>
    <row r="89" spans="11:17" ht="15.75" x14ac:dyDescent="0.15">
      <c r="K89" s="517"/>
      <c r="L89" s="517"/>
      <c r="M89" s="517"/>
      <c r="N89" s="518"/>
      <c r="O89" s="82"/>
      <c r="P89" s="68"/>
      <c r="Q89" s="68"/>
    </row>
    <row r="90" spans="11:17" ht="15.75" x14ac:dyDescent="0.15">
      <c r="K90" s="517"/>
      <c r="L90" s="517"/>
      <c r="M90" s="517"/>
      <c r="N90" s="518"/>
      <c r="O90" s="82"/>
      <c r="P90" s="68"/>
      <c r="Q90" s="68"/>
    </row>
    <row r="91" spans="11:17" ht="15.75" x14ac:dyDescent="0.15">
      <c r="K91" s="517"/>
      <c r="L91" s="517"/>
      <c r="M91" s="517"/>
      <c r="N91" s="518"/>
      <c r="O91" s="82"/>
      <c r="P91" s="68"/>
      <c r="Q91" s="68"/>
    </row>
    <row r="92" spans="11:17" ht="15.75" x14ac:dyDescent="0.15">
      <c r="K92" s="517"/>
      <c r="L92" s="517"/>
      <c r="M92" s="517"/>
      <c r="N92" s="518"/>
      <c r="O92" s="82"/>
      <c r="P92" s="68"/>
      <c r="Q92" s="68"/>
    </row>
    <row r="93" spans="11:17" ht="15.75" x14ac:dyDescent="0.15">
      <c r="K93" s="517"/>
      <c r="L93" s="517"/>
      <c r="M93" s="517"/>
      <c r="N93" s="518"/>
      <c r="O93" s="82"/>
      <c r="P93" s="68"/>
      <c r="Q93" s="68"/>
    </row>
    <row r="94" spans="11:17" ht="15.75" x14ac:dyDescent="0.15">
      <c r="K94" s="517"/>
      <c r="L94" s="517"/>
      <c r="M94" s="517"/>
      <c r="N94" s="518"/>
      <c r="O94" s="82"/>
      <c r="P94" s="68"/>
      <c r="Q94" s="68"/>
    </row>
    <row r="95" spans="11:17" ht="15.75" x14ac:dyDescent="0.15">
      <c r="K95" s="517"/>
      <c r="L95" s="517"/>
      <c r="M95" s="517"/>
      <c r="N95" s="518"/>
      <c r="O95" s="82"/>
      <c r="P95" s="68"/>
      <c r="Q95" s="68"/>
    </row>
    <row r="96" spans="11:17" ht="15.75" x14ac:dyDescent="0.15">
      <c r="K96" s="517"/>
      <c r="L96" s="517"/>
      <c r="M96" s="517"/>
      <c r="N96" s="518"/>
      <c r="O96" s="82"/>
      <c r="P96" s="68"/>
      <c r="Q96" s="68"/>
    </row>
    <row r="97" spans="8:17" ht="15.75" x14ac:dyDescent="0.15">
      <c r="K97" s="517"/>
      <c r="L97" s="517"/>
      <c r="M97" s="517"/>
      <c r="N97" s="518"/>
      <c r="O97" s="82"/>
      <c r="P97" s="68"/>
      <c r="Q97" s="68"/>
    </row>
    <row r="98" spans="8:17" ht="15.75" x14ac:dyDescent="0.15">
      <c r="K98" s="517"/>
      <c r="L98" s="517"/>
      <c r="M98" s="517"/>
      <c r="N98" s="518"/>
      <c r="O98" s="82"/>
      <c r="P98" s="68"/>
      <c r="Q98" s="68"/>
    </row>
    <row r="99" spans="8:17" x14ac:dyDescent="0.15">
      <c r="K99" s="517"/>
      <c r="L99" s="517"/>
      <c r="M99" s="517"/>
      <c r="P99" s="68"/>
      <c r="Q99" s="68"/>
    </row>
    <row r="100" spans="8:17" x14ac:dyDescent="0.15">
      <c r="K100" s="517"/>
      <c r="L100" s="517"/>
      <c r="M100" s="517"/>
      <c r="P100" s="68"/>
      <c r="Q100" s="68"/>
    </row>
    <row r="101" spans="8:17" x14ac:dyDescent="0.15">
      <c r="K101" s="517"/>
      <c r="L101" s="517"/>
      <c r="M101" s="517"/>
      <c r="P101" s="68"/>
      <c r="Q101" s="68"/>
    </row>
    <row r="102" spans="8:17" x14ac:dyDescent="0.15">
      <c r="K102" s="517"/>
      <c r="L102" s="517"/>
      <c r="M102" s="517"/>
      <c r="P102" s="68"/>
      <c r="Q102" s="68"/>
    </row>
    <row r="103" spans="8:17" x14ac:dyDescent="0.15">
      <c r="H103" s="68"/>
      <c r="I103" s="68"/>
      <c r="K103" s="517"/>
      <c r="L103" s="517"/>
      <c r="M103" s="517"/>
      <c r="P103" s="68"/>
      <c r="Q103" s="68"/>
    </row>
    <row r="104" spans="8:17" x14ac:dyDescent="0.15">
      <c r="H104" s="68"/>
      <c r="I104" s="68"/>
      <c r="K104" s="517"/>
      <c r="L104" s="517"/>
      <c r="M104" s="517"/>
      <c r="P104" s="68"/>
      <c r="Q104" s="68"/>
    </row>
    <row r="105" spans="8:17" x14ac:dyDescent="0.15">
      <c r="H105" s="68"/>
      <c r="I105" s="68"/>
      <c r="K105" s="517"/>
      <c r="L105" s="517"/>
      <c r="M105" s="517"/>
      <c r="P105" s="68"/>
      <c r="Q105" s="68"/>
    </row>
    <row r="106" spans="8:17" x14ac:dyDescent="0.15">
      <c r="H106" s="68"/>
      <c r="I106" s="68"/>
      <c r="K106" s="517"/>
      <c r="L106" s="517"/>
      <c r="M106" s="517"/>
      <c r="P106" s="68"/>
      <c r="Q106" s="68"/>
    </row>
    <row r="107" spans="8:17" x14ac:dyDescent="0.15">
      <c r="H107" s="68"/>
      <c r="I107" s="68"/>
      <c r="K107" s="517"/>
      <c r="L107" s="517"/>
      <c r="M107" s="517"/>
      <c r="P107" s="68"/>
      <c r="Q107" s="68"/>
    </row>
    <row r="108" spans="8:17" x14ac:dyDescent="0.15">
      <c r="H108" s="68"/>
      <c r="I108" s="68"/>
      <c r="K108" s="521"/>
      <c r="L108" s="521"/>
      <c r="M108" s="521"/>
      <c r="P108" s="68"/>
      <c r="Q108" s="68"/>
    </row>
    <row r="109" spans="8:17" x14ac:dyDescent="0.15">
      <c r="H109" s="68"/>
      <c r="I109" s="68"/>
      <c r="K109" s="521"/>
      <c r="L109" s="521"/>
      <c r="M109" s="521"/>
      <c r="P109" s="68"/>
      <c r="Q109" s="68"/>
    </row>
    <row r="110" spans="8:17" x14ac:dyDescent="0.15">
      <c r="H110" s="68"/>
      <c r="I110" s="68"/>
      <c r="K110" s="521"/>
      <c r="L110" s="521"/>
      <c r="M110" s="521"/>
      <c r="P110" s="68"/>
      <c r="Q110" s="68"/>
    </row>
    <row r="111" spans="8:17" x14ac:dyDescent="0.15">
      <c r="H111" s="68"/>
      <c r="I111" s="68"/>
      <c r="K111" s="521"/>
      <c r="L111" s="521"/>
      <c r="M111" s="521"/>
      <c r="P111" s="68"/>
      <c r="Q111" s="68"/>
    </row>
    <row r="112" spans="8:17" x14ac:dyDescent="0.15">
      <c r="H112" s="68"/>
      <c r="I112" s="68"/>
      <c r="K112" s="521"/>
      <c r="L112" s="521"/>
      <c r="M112" s="521"/>
      <c r="P112" s="68"/>
      <c r="Q112" s="68"/>
    </row>
    <row r="113" spans="8:17" x14ac:dyDescent="0.15">
      <c r="H113" s="68"/>
      <c r="I113" s="68"/>
      <c r="K113" s="521"/>
      <c r="L113" s="521"/>
      <c r="M113" s="521"/>
      <c r="P113" s="68"/>
      <c r="Q113" s="68"/>
    </row>
    <row r="114" spans="8:17" x14ac:dyDescent="0.15">
      <c r="P114" s="370"/>
    </row>
    <row r="115" spans="8:17" x14ac:dyDescent="0.15">
      <c r="P115" s="370"/>
    </row>
    <row r="116" spans="8:17" x14ac:dyDescent="0.15">
      <c r="P116" s="370"/>
    </row>
    <row r="117" spans="8:17" x14ac:dyDescent="0.15">
      <c r="P117" s="370"/>
    </row>
    <row r="118" spans="8:17" x14ac:dyDescent="0.15">
      <c r="P118" s="370"/>
    </row>
    <row r="119" spans="8:17" x14ac:dyDescent="0.15">
      <c r="P119" s="370"/>
    </row>
    <row r="120" spans="8:17" x14ac:dyDescent="0.15">
      <c r="P120" s="370"/>
    </row>
    <row r="121" spans="8:17" x14ac:dyDescent="0.15">
      <c r="P121" s="370"/>
    </row>
    <row r="122" spans="8:17" x14ac:dyDescent="0.15">
      <c r="P122" s="370"/>
    </row>
    <row r="123" spans="8:17" x14ac:dyDescent="0.25">
      <c r="N123" s="523"/>
      <c r="O123" s="213"/>
      <c r="P123" s="370"/>
    </row>
    <row r="124" spans="8:17" x14ac:dyDescent="0.15">
      <c r="P124" s="370"/>
    </row>
    <row r="125" spans="8:17" x14ac:dyDescent="0.15">
      <c r="P125" s="370"/>
    </row>
    <row r="126" spans="8:17" ht="15.75" x14ac:dyDescent="0.15">
      <c r="N126" s="518"/>
      <c r="O126" s="82"/>
      <c r="P126" s="370"/>
    </row>
    <row r="127" spans="8:17" ht="15.75" x14ac:dyDescent="0.15">
      <c r="N127" s="518"/>
      <c r="O127" s="82"/>
      <c r="P127" s="370"/>
    </row>
    <row r="128" spans="8:17" ht="15.75" x14ac:dyDescent="0.15">
      <c r="N128" s="518"/>
      <c r="O128" s="82"/>
      <c r="P128" s="370"/>
    </row>
    <row r="129" spans="14:16" ht="15.75" x14ac:dyDescent="0.15">
      <c r="N129" s="518"/>
      <c r="O129" s="82"/>
      <c r="P129" s="370"/>
    </row>
    <row r="130" spans="14:16" ht="15.75" x14ac:dyDescent="0.15">
      <c r="N130" s="518"/>
      <c r="O130" s="82"/>
      <c r="P130" s="370"/>
    </row>
    <row r="131" spans="14:16" ht="15.75" x14ac:dyDescent="0.15">
      <c r="N131" s="518"/>
      <c r="O131" s="82"/>
      <c r="P131" s="370"/>
    </row>
    <row r="132" spans="14:16" ht="15.75" x14ac:dyDescent="0.15">
      <c r="N132" s="518"/>
      <c r="O132" s="82"/>
      <c r="P132" s="370"/>
    </row>
    <row r="133" spans="14:16" x14ac:dyDescent="0.15">
      <c r="P133" s="370"/>
    </row>
    <row r="134" spans="14:16" x14ac:dyDescent="0.15">
      <c r="P134" s="370"/>
    </row>
    <row r="135" spans="14:16" x14ac:dyDescent="0.15">
      <c r="P135" s="370"/>
    </row>
    <row r="136" spans="14:16" x14ac:dyDescent="0.15">
      <c r="P136" s="370"/>
    </row>
    <row r="137" spans="14:16" x14ac:dyDescent="0.15">
      <c r="P137" s="370"/>
    </row>
    <row r="138" spans="14:16" x14ac:dyDescent="0.15">
      <c r="P138" s="370"/>
    </row>
    <row r="141" spans="14:16" x14ac:dyDescent="0.15">
      <c r="O141" s="68"/>
    </row>
    <row r="142" spans="14:16" x14ac:dyDescent="0.15">
      <c r="O142" s="68"/>
    </row>
    <row r="143" spans="14:16" x14ac:dyDescent="0.15">
      <c r="O143" s="68"/>
    </row>
    <row r="144" spans="14:16" x14ac:dyDescent="0.15">
      <c r="O144" s="68"/>
    </row>
    <row r="145" spans="14:15" x14ac:dyDescent="0.15">
      <c r="O145" s="68"/>
    </row>
    <row r="146" spans="14:15" x14ac:dyDescent="0.15">
      <c r="O146" s="68"/>
    </row>
    <row r="147" spans="14:15" x14ac:dyDescent="0.15">
      <c r="O147" s="68"/>
    </row>
    <row r="148" spans="14:15" x14ac:dyDescent="0.15">
      <c r="O148" s="68"/>
    </row>
    <row r="149" spans="14:15" x14ac:dyDescent="0.15">
      <c r="O149" s="68"/>
    </row>
    <row r="150" spans="14:15" x14ac:dyDescent="0.15">
      <c r="O150" s="68"/>
    </row>
    <row r="151" spans="14:15" x14ac:dyDescent="0.15">
      <c r="O151" s="68"/>
    </row>
    <row r="152" spans="14:15" x14ac:dyDescent="0.15">
      <c r="O152" s="68"/>
    </row>
    <row r="153" spans="14:15" x14ac:dyDescent="0.15">
      <c r="O153" s="68"/>
    </row>
    <row r="154" spans="14:15" x14ac:dyDescent="0.15">
      <c r="O154" s="68"/>
    </row>
    <row r="155" spans="14:15" x14ac:dyDescent="0.15">
      <c r="O155" s="68"/>
    </row>
    <row r="156" spans="14:15" x14ac:dyDescent="0.15">
      <c r="O156" s="68"/>
    </row>
    <row r="160" spans="14:15" ht="15.75" x14ac:dyDescent="0.15">
      <c r="N160" s="518"/>
      <c r="O160" s="82"/>
    </row>
    <row r="161" spans="14:15" ht="15.75" x14ac:dyDescent="0.15">
      <c r="N161" s="518"/>
      <c r="O161" s="82"/>
    </row>
    <row r="162" spans="14:15" ht="15.75" x14ac:dyDescent="0.15">
      <c r="N162" s="518"/>
      <c r="O162" s="82"/>
    </row>
    <row r="163" spans="14:15" ht="15.75" x14ac:dyDescent="0.15">
      <c r="N163" s="518"/>
      <c r="O163" s="82"/>
    </row>
    <row r="164" spans="14:15" ht="15.75" x14ac:dyDescent="0.15">
      <c r="N164" s="518"/>
      <c r="O164" s="82"/>
    </row>
    <row r="165" spans="14:15" ht="15.75" x14ac:dyDescent="0.15">
      <c r="N165" s="518"/>
      <c r="O165" s="82"/>
    </row>
    <row r="166" spans="14:15" ht="15.75" x14ac:dyDescent="0.15">
      <c r="N166" s="518"/>
      <c r="O166" s="82"/>
    </row>
    <row r="205" spans="15:15" x14ac:dyDescent="0.15">
      <c r="O205" s="68"/>
    </row>
    <row r="206" spans="15:15" x14ac:dyDescent="0.15">
      <c r="O206" s="68"/>
    </row>
    <row r="207" spans="15:15" x14ac:dyDescent="0.15">
      <c r="O207" s="68"/>
    </row>
    <row r="208" spans="15:15" x14ac:dyDescent="0.15">
      <c r="O208" s="68"/>
    </row>
    <row r="209" spans="15:15" x14ac:dyDescent="0.15">
      <c r="O209" s="68"/>
    </row>
    <row r="210" spans="15:15" x14ac:dyDescent="0.15">
      <c r="O210" s="68"/>
    </row>
    <row r="211" spans="15:15" x14ac:dyDescent="0.15">
      <c r="O211" s="68"/>
    </row>
    <row r="212" spans="15:15" x14ac:dyDescent="0.15">
      <c r="O212" s="68"/>
    </row>
    <row r="213" spans="15:15" x14ac:dyDescent="0.15">
      <c r="O213" s="68"/>
    </row>
    <row r="214" spans="15:15" x14ac:dyDescent="0.15">
      <c r="O214" s="68"/>
    </row>
    <row r="215" spans="15:15" x14ac:dyDescent="0.15">
      <c r="O215" s="68"/>
    </row>
    <row r="216" spans="15:15" x14ac:dyDescent="0.15">
      <c r="O216" s="68"/>
    </row>
    <row r="217" spans="15:15" x14ac:dyDescent="0.15">
      <c r="O217" s="68"/>
    </row>
    <row r="218" spans="15:15" x14ac:dyDescent="0.15">
      <c r="O218" s="68"/>
    </row>
    <row r="219" spans="15:15" x14ac:dyDescent="0.15">
      <c r="O219" s="68"/>
    </row>
    <row r="220" spans="15:15" x14ac:dyDescent="0.15">
      <c r="O220" s="68"/>
    </row>
    <row r="221" spans="15:15" x14ac:dyDescent="0.15">
      <c r="O221" s="68"/>
    </row>
    <row r="222" spans="15:15" x14ac:dyDescent="0.15">
      <c r="O222" s="68"/>
    </row>
    <row r="223" spans="15:15" x14ac:dyDescent="0.15">
      <c r="O223" s="68"/>
    </row>
    <row r="224" spans="15:15" x14ac:dyDescent="0.15">
      <c r="O224" s="68"/>
    </row>
    <row r="225" spans="15:15" x14ac:dyDescent="0.15">
      <c r="O225" s="68"/>
    </row>
    <row r="226" spans="15:15" x14ac:dyDescent="0.15">
      <c r="O226" s="68"/>
    </row>
    <row r="227" spans="15:15" x14ac:dyDescent="0.15">
      <c r="O227" s="68"/>
    </row>
    <row r="228" spans="15:15" x14ac:dyDescent="0.15">
      <c r="O228" s="68"/>
    </row>
    <row r="229" spans="15:15" x14ac:dyDescent="0.15">
      <c r="O229" s="68"/>
    </row>
    <row r="230" spans="15:15" x14ac:dyDescent="0.15">
      <c r="O230" s="68"/>
    </row>
    <row r="231" spans="15:15" x14ac:dyDescent="0.15">
      <c r="O231" s="68"/>
    </row>
    <row r="232" spans="15:15" x14ac:dyDescent="0.15">
      <c r="O232" s="68"/>
    </row>
    <row r="233" spans="15:15" x14ac:dyDescent="0.15">
      <c r="O233" s="68"/>
    </row>
    <row r="234" spans="15:15" x14ac:dyDescent="0.15">
      <c r="O234" s="68"/>
    </row>
    <row r="235" spans="15:15" x14ac:dyDescent="0.15">
      <c r="O235" s="68"/>
    </row>
    <row r="236" spans="15:15" x14ac:dyDescent="0.15">
      <c r="O236" s="68"/>
    </row>
    <row r="237" spans="15:15" x14ac:dyDescent="0.15">
      <c r="O237" s="68"/>
    </row>
    <row r="238" spans="15:15" x14ac:dyDescent="0.15">
      <c r="O238" s="68"/>
    </row>
    <row r="239" spans="15:15" x14ac:dyDescent="0.15">
      <c r="O239" s="68"/>
    </row>
    <row r="240" spans="15:15" x14ac:dyDescent="0.15">
      <c r="O240" s="68"/>
    </row>
    <row r="241" spans="15:15" x14ac:dyDescent="0.15">
      <c r="O241" s="68"/>
    </row>
    <row r="242" spans="15:15" x14ac:dyDescent="0.15">
      <c r="O242" s="68"/>
    </row>
    <row r="243" spans="15:15" x14ac:dyDescent="0.15">
      <c r="O243" s="68"/>
    </row>
    <row r="244" spans="15:15" x14ac:dyDescent="0.15">
      <c r="O244" s="68"/>
    </row>
    <row r="245" spans="15:15" x14ac:dyDescent="0.15">
      <c r="O245" s="68"/>
    </row>
    <row r="246" spans="15:15" x14ac:dyDescent="0.15">
      <c r="O246" s="68"/>
    </row>
    <row r="247" spans="15:15" x14ac:dyDescent="0.15">
      <c r="O247" s="68"/>
    </row>
    <row r="248" spans="15:15" x14ac:dyDescent="0.15">
      <c r="O248" s="68"/>
    </row>
    <row r="249" spans="15:15" x14ac:dyDescent="0.15">
      <c r="O249" s="68"/>
    </row>
    <row r="250" spans="15:15" x14ac:dyDescent="0.15">
      <c r="O250" s="68"/>
    </row>
    <row r="251" spans="15:15" x14ac:dyDescent="0.15">
      <c r="O251" s="68"/>
    </row>
    <row r="252" spans="15:15" x14ac:dyDescent="0.15">
      <c r="O252" s="68"/>
    </row>
    <row r="253" spans="15:15" x14ac:dyDescent="0.15">
      <c r="O253" s="68"/>
    </row>
    <row r="254" spans="15:15" x14ac:dyDescent="0.15">
      <c r="O254" s="68"/>
    </row>
    <row r="255" spans="15:15" x14ac:dyDescent="0.15">
      <c r="O255" s="68"/>
    </row>
    <row r="256" spans="15:15" x14ac:dyDescent="0.15">
      <c r="O256" s="68"/>
    </row>
    <row r="257" spans="15:15" x14ac:dyDescent="0.15">
      <c r="O257" s="68"/>
    </row>
    <row r="258" spans="15:15" x14ac:dyDescent="0.15">
      <c r="O258" s="68"/>
    </row>
    <row r="259" spans="15:15" x14ac:dyDescent="0.15">
      <c r="O259" s="68"/>
    </row>
    <row r="260" spans="15:15" x14ac:dyDescent="0.15">
      <c r="O260" s="68"/>
    </row>
    <row r="261" spans="15:15" x14ac:dyDescent="0.15">
      <c r="O261" s="68"/>
    </row>
    <row r="262" spans="15:15" x14ac:dyDescent="0.15">
      <c r="O262" s="68"/>
    </row>
    <row r="263" spans="15:15" x14ac:dyDescent="0.15">
      <c r="O263" s="68"/>
    </row>
    <row r="264" spans="15:15" x14ac:dyDescent="0.15">
      <c r="O264" s="68"/>
    </row>
    <row r="265" spans="15:15" x14ac:dyDescent="0.15">
      <c r="O265" s="68"/>
    </row>
    <row r="266" spans="15:15" x14ac:dyDescent="0.15">
      <c r="O266" s="68"/>
    </row>
    <row r="267" spans="15:15" x14ac:dyDescent="0.15">
      <c r="O267" s="68"/>
    </row>
    <row r="268" spans="15:15" x14ac:dyDescent="0.15">
      <c r="O268" s="68"/>
    </row>
    <row r="269" spans="15:15" x14ac:dyDescent="0.15">
      <c r="O269" s="68"/>
    </row>
    <row r="270" spans="15:15" x14ac:dyDescent="0.15">
      <c r="O270" s="68"/>
    </row>
    <row r="271" spans="15:15" x14ac:dyDescent="0.15">
      <c r="O271" s="68"/>
    </row>
    <row r="272" spans="15:15" x14ac:dyDescent="0.15">
      <c r="O272" s="68"/>
    </row>
    <row r="273" spans="15:15" x14ac:dyDescent="0.15">
      <c r="O273" s="68"/>
    </row>
    <row r="274" spans="15:15" x14ac:dyDescent="0.15">
      <c r="O274" s="68"/>
    </row>
    <row r="275" spans="15:15" x14ac:dyDescent="0.15">
      <c r="O275" s="68"/>
    </row>
    <row r="276" spans="15:15" x14ac:dyDescent="0.15">
      <c r="O276" s="68"/>
    </row>
    <row r="277" spans="15:15" x14ac:dyDescent="0.15">
      <c r="O277" s="68"/>
    </row>
  </sheetData>
  <mergeCells count="5">
    <mergeCell ref="B2:G2"/>
    <mergeCell ref="D4:D5"/>
    <mergeCell ref="E4:E5"/>
    <mergeCell ref="F4:G5"/>
    <mergeCell ref="C4:C5"/>
  </mergeCells>
  <phoneticPr fontId="4"/>
  <conditionalFormatting sqref="B14:C65 C6:C13">
    <cfRule type="expression" dxfId="29" priority="3">
      <formula>LEN(B6)&gt;0</formula>
    </cfRule>
  </conditionalFormatting>
  <conditionalFormatting sqref="D6:D65">
    <cfRule type="cellIs" dxfId="28" priority="5" operator="equal">
      <formula>"入力不可"</formula>
    </cfRule>
  </conditionalFormatting>
  <conditionalFormatting sqref="E6:E65">
    <cfRule type="notContainsBlanks" dxfId="27" priority="6">
      <formula>LEN(TRIM(E6))&gt;0</formula>
    </cfRule>
  </conditionalFormatting>
  <conditionalFormatting sqref="F6:F65">
    <cfRule type="cellIs" dxfId="26" priority="2" operator="equal">
      <formula>"右欄に入力→"</formula>
    </cfRule>
  </conditionalFormatting>
  <conditionalFormatting sqref="G6:G65">
    <cfRule type="cellIs" dxfId="25" priority="4" operator="greaterThan">
      <formula>0</formula>
    </cfRule>
  </conditionalFormatting>
  <conditionalFormatting sqref="B6:B13">
    <cfRule type="expression" dxfId="24" priority="1">
      <formula>LEN(B6)&gt;0</formula>
    </cfRule>
  </conditionalFormatting>
  <pageMargins left="0.7" right="0.7" top="0.75" bottom="0.75" header="0.3" footer="0.3"/>
  <pageSetup paperSize="9" scale="75" orientation="portrait" r:id="rId1"/>
  <rowBreaks count="1" manualBreakCount="1">
    <brk id="65" min="1" max="13"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初期設定!$D$11:$D$18</xm:f>
          </x14:formula1>
          <xm:sqref>B6:B65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M286"/>
  <sheetViews>
    <sheetView showZeros="0" view="pageBreakPreview" zoomScale="120" zoomScaleNormal="100" zoomScaleSheetLayoutView="120" workbookViewId="0">
      <pane xSplit="9" topLeftCell="J1" activePane="topRight" state="frozen"/>
      <selection activeCell="H21" sqref="H21"/>
      <selection pane="topRight" activeCell="C3" sqref="C3:D3"/>
    </sheetView>
  </sheetViews>
  <sheetFormatPr defaultColWidth="8.875" defaultRowHeight="15" x14ac:dyDescent="0.15"/>
  <cols>
    <col min="1" max="1" width="3.375" style="68" customWidth="1"/>
    <col min="2" max="2" width="9.75" style="70" hidden="1" customWidth="1"/>
    <col min="3" max="5" width="15.25" style="68" customWidth="1"/>
    <col min="6" max="6" width="15.25" style="74" customWidth="1"/>
    <col min="7" max="7" width="15.25" style="68" customWidth="1"/>
    <col min="8" max="9" width="7.625" style="70" customWidth="1"/>
    <col min="10" max="13" width="9.75" style="70" customWidth="1"/>
    <col min="14" max="14" width="11" style="70" customWidth="1"/>
    <col min="15" max="15" width="6.125" style="70" customWidth="1"/>
    <col min="16" max="18" width="9" style="71" customWidth="1"/>
    <col min="19" max="19" width="9" style="70" customWidth="1"/>
    <col min="20" max="20" width="9" style="72" customWidth="1"/>
    <col min="21" max="30" width="9" style="71" customWidth="1"/>
    <col min="31" max="16384" width="8.875" style="68"/>
  </cols>
  <sheetData>
    <row r="1" spans="1:37" ht="59.25" customHeight="1" x14ac:dyDescent="0.25">
      <c r="A1" s="67" t="s">
        <v>306</v>
      </c>
      <c r="B1" s="829" t="str">
        <f>(初期設定!D4)</f>
        <v>第48回宮崎県高等学校新人放送コンテスト 
第47回九州高校放送コンテスト宮崎県予選
第9回全九州高等学校総合文化祭福岡大会 宮崎県予選
第50回全国高等学校総合文化祭 放送部門
AM部門・VM部門 宮崎県予選</v>
      </c>
      <c r="C1" s="829"/>
      <c r="D1" s="829"/>
      <c r="E1" s="829"/>
      <c r="F1" s="829"/>
      <c r="G1" s="69" t="s">
        <v>307</v>
      </c>
      <c r="H1" s="845" t="s">
        <v>496</v>
      </c>
      <c r="I1" s="845"/>
    </row>
    <row r="2" spans="1:37" ht="18" customHeight="1" thickBot="1" x14ac:dyDescent="0.2">
      <c r="C2" s="73" t="s">
        <v>308</v>
      </c>
      <c r="G2" s="564" t="str">
        <f>IF(ISERROR(VLOOKUP(C3,(初期設定!D37):(初期設定!F113),3,0)),"",VLOOKUP(C3,(初期設定!D37):(初期設定!F113),3,0))</f>
        <v/>
      </c>
      <c r="H2" s="553"/>
      <c r="I2" s="552"/>
      <c r="J2" s="75"/>
    </row>
    <row r="3" spans="1:37" s="76" customFormat="1" ht="25.5" customHeight="1" thickBot="1" x14ac:dyDescent="0.2">
      <c r="C3" s="833">
        <f>(Ⅰ!C9)</f>
        <v>0</v>
      </c>
      <c r="D3" s="834"/>
      <c r="E3" s="78" t="str">
        <f>(Ⅳ１!G4)</f>
        <v/>
      </c>
      <c r="F3" s="79"/>
      <c r="G3" s="79"/>
      <c r="H3" s="80"/>
      <c r="I3" s="81" t="s">
        <v>309</v>
      </c>
      <c r="J3" s="80"/>
      <c r="P3" s="82"/>
      <c r="Q3" s="82"/>
      <c r="R3" s="82"/>
      <c r="T3" s="83"/>
      <c r="U3" s="82"/>
      <c r="V3" s="82"/>
      <c r="W3" s="82"/>
      <c r="X3" s="82"/>
      <c r="Y3" s="82"/>
      <c r="Z3" s="82"/>
      <c r="AA3" s="82"/>
      <c r="AB3" s="82"/>
      <c r="AC3" s="82"/>
      <c r="AD3" s="82"/>
    </row>
    <row r="4" spans="1:37" s="76" customFormat="1" ht="9.75" customHeight="1" thickBot="1" x14ac:dyDescent="0.3">
      <c r="B4" s="147"/>
      <c r="C4" s="85" t="str">
        <f>IF(ISERROR(VLOOKUP(C3,(初期設定!D35):(初期設定!E111),2,0)),"",VLOOKUP(C3,(初期設定!D35):(初期設定!E111),2,0))</f>
        <v/>
      </c>
      <c r="D4" s="330" t="str">
        <f>(初期設定!D9)</f>
        <v>10月31日(金)　消印有効　※提出先持ち込みの場合は、16：30必着</v>
      </c>
      <c r="E4" s="88"/>
      <c r="F4" s="90"/>
      <c r="G4" s="89"/>
      <c r="H4" s="87"/>
      <c r="I4" s="87"/>
      <c r="J4" s="87"/>
      <c r="P4" s="82"/>
      <c r="Q4" s="82"/>
      <c r="R4" s="82"/>
      <c r="T4" s="83"/>
      <c r="U4" s="91"/>
      <c r="V4" s="82"/>
      <c r="W4" s="82"/>
      <c r="X4" s="82"/>
      <c r="Y4" s="82"/>
      <c r="Z4" s="82"/>
      <c r="AA4" s="82"/>
      <c r="AB4" s="82"/>
      <c r="AC4" s="82"/>
      <c r="AD4" s="82"/>
    </row>
    <row r="5" spans="1:37" s="76" customFormat="1" ht="28.5" customHeight="1" thickBot="1" x14ac:dyDescent="0.2">
      <c r="B5" s="147"/>
      <c r="C5" s="92" t="s">
        <v>310</v>
      </c>
      <c r="D5" s="93" t="s">
        <v>311</v>
      </c>
      <c r="E5" s="574" t="s">
        <v>270</v>
      </c>
      <c r="F5" s="331" t="s">
        <v>311</v>
      </c>
      <c r="G5" s="332" t="s">
        <v>272</v>
      </c>
      <c r="H5" s="839" t="s">
        <v>311</v>
      </c>
      <c r="I5" s="840"/>
      <c r="J5" s="87"/>
      <c r="P5" s="82"/>
      <c r="Q5" s="82"/>
      <c r="R5" s="82"/>
      <c r="T5" s="83"/>
      <c r="U5" s="91"/>
      <c r="V5" s="82"/>
      <c r="W5" s="82"/>
      <c r="X5" s="82"/>
      <c r="Y5" s="82"/>
      <c r="Z5" s="82"/>
      <c r="AA5" s="518">
        <f>IF(C3="","",C3)</f>
        <v>0</v>
      </c>
      <c r="AB5" s="518"/>
      <c r="AC5" s="518"/>
      <c r="AD5" s="518"/>
      <c r="AE5" s="518"/>
      <c r="AF5" s="518"/>
      <c r="AG5" s="518"/>
      <c r="AH5" s="518"/>
      <c r="AI5" s="518"/>
      <c r="AJ5" s="518"/>
      <c r="AK5" s="607" t="s">
        <v>1214</v>
      </c>
    </row>
    <row r="6" spans="1:37" s="76" customFormat="1" ht="9.75" customHeight="1" thickBot="1" x14ac:dyDescent="0.3">
      <c r="B6" s="215"/>
      <c r="F6" s="97"/>
      <c r="G6" s="98"/>
      <c r="H6" s="99"/>
      <c r="I6" s="99"/>
      <c r="J6" s="100"/>
      <c r="P6" s="82"/>
      <c r="Q6" s="82"/>
      <c r="R6" s="82"/>
      <c r="T6" s="83"/>
      <c r="U6" s="82"/>
      <c r="V6" s="82"/>
      <c r="W6" s="82"/>
      <c r="X6" s="82"/>
      <c r="Y6" s="82"/>
      <c r="Z6" s="82"/>
      <c r="AA6" s="603" t="s">
        <v>1215</v>
      </c>
      <c r="AB6" s="603" t="s">
        <v>1216</v>
      </c>
      <c r="AC6" s="603" t="s">
        <v>1217</v>
      </c>
      <c r="AD6" s="603" t="s">
        <v>1218</v>
      </c>
      <c r="AE6" s="603" t="s">
        <v>1219</v>
      </c>
      <c r="AF6" s="603" t="s">
        <v>1220</v>
      </c>
      <c r="AG6" s="603" t="s">
        <v>1221</v>
      </c>
      <c r="AH6" s="603" t="s">
        <v>1222</v>
      </c>
      <c r="AI6" s="603" t="s">
        <v>1223</v>
      </c>
      <c r="AJ6" s="518" t="s">
        <v>1224</v>
      </c>
      <c r="AK6" s="518" t="s">
        <v>1225</v>
      </c>
    </row>
    <row r="7" spans="1:37" s="76" customFormat="1" ht="22.5" customHeight="1" thickBot="1" x14ac:dyDescent="0.2">
      <c r="B7" s="333"/>
      <c r="C7" s="102" t="str">
        <f>(Ⅳ１!B12)</f>
        <v/>
      </c>
      <c r="D7" s="103"/>
      <c r="E7" s="102" t="str">
        <f>(Ⅳ１!D12)</f>
        <v/>
      </c>
      <c r="F7" s="104"/>
      <c r="G7" s="105" t="str">
        <f>(Ⅳ１!F12)</f>
        <v/>
      </c>
      <c r="H7" s="841"/>
      <c r="I7" s="842"/>
      <c r="P7" s="82"/>
      <c r="Q7" s="82"/>
      <c r="R7" s="82"/>
      <c r="T7" s="83"/>
      <c r="U7" s="82"/>
      <c r="V7" s="82"/>
      <c r="W7" s="82"/>
      <c r="X7" s="82"/>
      <c r="Y7" s="82"/>
      <c r="Z7" s="82"/>
      <c r="AA7" s="518" t="str">
        <f>IF(C7="","",C7)</f>
        <v/>
      </c>
      <c r="AB7" s="518" t="str">
        <f>IF(C9="","",C9)</f>
        <v>入力必須(クリック後選択)</v>
      </c>
      <c r="AC7" s="518" t="str">
        <f>IF(C11="","",C11)</f>
        <v>入力必須(クリック後選択)</v>
      </c>
      <c r="AD7" s="518" t="str">
        <f>IF(C13="","",C13)</f>
        <v>入力必須(クリック後選択)</v>
      </c>
      <c r="AE7" s="518" t="str">
        <f>IF(D9="","",D9)</f>
        <v>◆専門部より大会３日間の派遣依頼文書を発行します。</v>
      </c>
      <c r="AF7" s="518" t="str">
        <f>IF(D11="","",D11)</f>
        <v>◆専門部より大会３日間の派遣依頼文書を発行します。</v>
      </c>
      <c r="AG7" s="518" t="str">
        <f>IF(D13="","",D13)</f>
        <v>◆専門部より大会３日間の派遣依頼文書を発行します。</v>
      </c>
      <c r="AH7" s="518" t="str">
        <f>IF(D17="入力必須(クリック後選択)","",IF(D17="③両日必要","○",IF(D17="①大会1日目のみ必要","○","×")))</f>
        <v/>
      </c>
      <c r="AI7" s="518" t="str">
        <f>IF(D17="入力必須(クリック後選択)","",IF(D17="③両日必要","○",IF(D17="②大会2日目のみ必要","○","×")))</f>
        <v/>
      </c>
      <c r="AJ7" s="518">
        <f>IF(C15="","",C15)</f>
        <v>0</v>
      </c>
      <c r="AK7" s="518">
        <f>IF(C17="","",C17)</f>
        <v>0</v>
      </c>
    </row>
    <row r="8" spans="1:37" s="76" customFormat="1" ht="9.75" customHeight="1" x14ac:dyDescent="0.15">
      <c r="B8" s="334"/>
      <c r="C8" s="107" t="str">
        <f>Ⅳ１!A14</f>
        <v>11月12日（水）の準備</v>
      </c>
      <c r="D8" s="108"/>
      <c r="E8" s="109" t="str">
        <f>C8</f>
        <v>11月12日（水）の準備</v>
      </c>
      <c r="F8" s="110"/>
      <c r="G8" s="111" t="str">
        <f>E8</f>
        <v>11月12日（水）の準備</v>
      </c>
      <c r="H8" s="335"/>
      <c r="I8" s="336"/>
      <c r="P8" s="82"/>
      <c r="Q8" s="82"/>
      <c r="R8" s="82"/>
      <c r="T8" s="83"/>
      <c r="U8" s="82"/>
      <c r="V8" s="82"/>
      <c r="W8" s="82"/>
      <c r="X8" s="82"/>
      <c r="Y8" s="82"/>
      <c r="Z8" s="82"/>
      <c r="AA8" s="518" t="str">
        <f>IF(E7="","",E7)</f>
        <v/>
      </c>
      <c r="AB8" s="518" t="str">
        <f>IF(E9="","",IF(E9="入力必須(クリック後選択)","",E9))</f>
        <v/>
      </c>
      <c r="AC8" s="518" t="str">
        <f>IF(E11="","",IF(E11="入力必須(クリック後選択)","",E11))</f>
        <v/>
      </c>
      <c r="AD8" s="518" t="str">
        <f>IF(E13="","",IF(E13="入力必須(クリック後選択)","",E13))</f>
        <v/>
      </c>
      <c r="AE8" s="518" t="str">
        <f>IF(F9="","",F9)</f>
        <v>◆専門部より大会３日間の派遣依頼文書を発行します。</v>
      </c>
      <c r="AF8" s="518" t="str">
        <f>IF(F11="","",F11)</f>
        <v>◆専門部より大会３日間の派遣依頼文書を発行します。</v>
      </c>
      <c r="AG8" s="518" t="str">
        <f>IF(F13="","",F13)</f>
        <v>◆専門部より大会３日間の派遣依頼文書を発行します。</v>
      </c>
      <c r="AH8" s="518" t="str">
        <f>IF(F17="入力必須(クリック後選択)","",IF(F17="③両日必要","○",IF(F17="①大会1日目のみ必要","○","×")))</f>
        <v/>
      </c>
      <c r="AI8" s="518" t="str">
        <f>IF(F17="入力必須(クリック後選択)","",IF(F17="③両日必要","○",IF(F17="②大会2日目のみ必要","○","×")))</f>
        <v/>
      </c>
      <c r="AJ8" s="518">
        <f>IF(E15="","",E15)</f>
        <v>0</v>
      </c>
      <c r="AK8" s="518">
        <f>IF(E17="","",E17)</f>
        <v>0</v>
      </c>
    </row>
    <row r="9" spans="1:37" s="76" customFormat="1" ht="22.5" customHeight="1" x14ac:dyDescent="0.15">
      <c r="B9" s="178"/>
      <c r="C9" s="337" t="str">
        <f>(Ⅳ１!B14)</f>
        <v>入力必須(クリック後選択)</v>
      </c>
      <c r="D9" s="338" t="str">
        <f>(Ⅳ１!C14)</f>
        <v>◆専門部より大会３日間の派遣依頼文書を発行します。</v>
      </c>
      <c r="E9" s="337" t="str">
        <f>(Ⅳ１!D14)</f>
        <v>入力必須(クリック後選択)</v>
      </c>
      <c r="F9" s="339" t="str">
        <f>(Ⅳ１!E14)</f>
        <v>◆専門部より大会３日間の派遣依頼文書を発行します。</v>
      </c>
      <c r="G9" s="340" t="str">
        <f>(Ⅳ１!F14)</f>
        <v>入力必須(クリック後選択)</v>
      </c>
      <c r="H9" s="843" t="str">
        <f>(Ⅳ１!G14)</f>
        <v>◆専門部より大会３日間の派遣依頼文書を発行します。</v>
      </c>
      <c r="I9" s="844"/>
      <c r="J9" s="117"/>
      <c r="P9" s="82"/>
      <c r="Q9" s="82"/>
      <c r="R9" s="82"/>
      <c r="T9" s="83"/>
      <c r="U9" s="82"/>
      <c r="V9" s="82"/>
      <c r="W9" s="82"/>
      <c r="X9" s="82"/>
      <c r="Y9" s="82"/>
      <c r="Z9" s="82"/>
      <c r="AA9" s="518" t="str">
        <f>IF(G7="","",G7)</f>
        <v/>
      </c>
      <c r="AB9" s="518" t="str">
        <f>IF(G9="","",G9)</f>
        <v>入力必須(クリック後選択)</v>
      </c>
      <c r="AC9" s="518" t="str">
        <f>IF(G11="","",G11)</f>
        <v>入力必須(クリック後選択)</v>
      </c>
      <c r="AD9" s="518" t="str">
        <f>IF(G13="","",G13)</f>
        <v>入力必須(クリック後選択)</v>
      </c>
      <c r="AE9" s="518" t="str">
        <f>IF(H9="","",H9)</f>
        <v>◆専門部より大会３日間の派遣依頼文書を発行します。</v>
      </c>
      <c r="AF9" s="518" t="str">
        <f>IF(H11="","",H11)</f>
        <v>◆専門部より大会３日間の派遣依頼文書を発行します。</v>
      </c>
      <c r="AG9" s="518" t="str">
        <f>IF(H13="","",H13)</f>
        <v>◆専門部より大会３日間の派遣依頼文書を発行します。</v>
      </c>
      <c r="AH9" s="518" t="str">
        <f>IF(H17="入力必須(クリック後選択)","",IF(H17="③両日必要","○",IF(H17="①大会1日目のみ必要","○","×")))</f>
        <v/>
      </c>
      <c r="AI9" s="518" t="str">
        <f>IF(H17="入力必須(クリック後選択)","",IF(H17="③両日必要","○",IF(H17="②大会2日目のみ必要","○","×")))</f>
        <v/>
      </c>
      <c r="AJ9" s="518">
        <f>IF(G15="","",G15)</f>
        <v>0</v>
      </c>
      <c r="AK9" s="518">
        <f>IF(G17="","",G17)</f>
        <v>0</v>
      </c>
    </row>
    <row r="10" spans="1:37" s="76" customFormat="1" ht="9.75" customHeight="1" x14ac:dyDescent="0.15">
      <c r="B10" s="138"/>
      <c r="C10" s="109" t="str">
        <f>Ⅳ１!A16</f>
        <v>11月13日（木）の運営</v>
      </c>
      <c r="D10" s="119"/>
      <c r="E10" s="107" t="str">
        <f>C10</f>
        <v>11月13日（木）の運営</v>
      </c>
      <c r="F10" s="120"/>
      <c r="G10" s="111" t="str">
        <f>E10</f>
        <v>11月13日（木）の運営</v>
      </c>
      <c r="H10" s="341"/>
      <c r="I10" s="342"/>
      <c r="P10" s="82"/>
      <c r="Q10" s="82"/>
      <c r="R10" s="82"/>
      <c r="T10" s="83"/>
      <c r="U10" s="82"/>
      <c r="V10" s="82"/>
      <c r="W10" s="82"/>
      <c r="X10" s="82"/>
      <c r="Y10" s="82"/>
      <c r="Z10" s="82"/>
      <c r="AA10" s="518" t="s">
        <v>1226</v>
      </c>
      <c r="AB10" s="518" t="s">
        <v>19</v>
      </c>
      <c r="AC10" s="518" t="s">
        <v>1227</v>
      </c>
      <c r="AD10" s="518" t="s">
        <v>1228</v>
      </c>
      <c r="AE10" s="518" t="s">
        <v>1229</v>
      </c>
      <c r="AF10" s="518" t="s">
        <v>1230</v>
      </c>
      <c r="AG10" s="518" t="s">
        <v>1231</v>
      </c>
      <c r="AH10" s="518" t="s">
        <v>1232</v>
      </c>
      <c r="AI10" s="518"/>
      <c r="AJ10" s="518" t="s">
        <v>1233</v>
      </c>
      <c r="AK10" s="518"/>
    </row>
    <row r="11" spans="1:37" s="76" customFormat="1" ht="22.5" customHeight="1" x14ac:dyDescent="0.15">
      <c r="B11" s="178"/>
      <c r="C11" s="113" t="str">
        <f>(Ⅳ１!B16)</f>
        <v>入力必須(クリック後選択)</v>
      </c>
      <c r="D11" s="114" t="str">
        <f>(Ⅳ１!C14)</f>
        <v>◆専門部より大会３日間の派遣依頼文書を発行します。</v>
      </c>
      <c r="E11" s="113" t="str">
        <f>(Ⅳ１!D16)</f>
        <v>入力必須(クリック後選択)</v>
      </c>
      <c r="F11" s="343" t="str">
        <f>(Ⅳ１!E14)</f>
        <v>◆専門部より大会３日間の派遣依頼文書を発行します。</v>
      </c>
      <c r="G11" s="116" t="str">
        <f>(Ⅳ１!F16)</f>
        <v>入力必須(クリック後選択)</v>
      </c>
      <c r="H11" s="835" t="str">
        <f>(Ⅳ１!G14)</f>
        <v>◆専門部より大会３日間の派遣依頼文書を発行します。</v>
      </c>
      <c r="I11" s="836"/>
      <c r="J11" s="117"/>
      <c r="P11" s="82"/>
      <c r="Q11" s="82"/>
      <c r="R11" s="82"/>
      <c r="T11" s="83"/>
      <c r="U11" s="82"/>
      <c r="V11" s="82"/>
      <c r="W11" s="82"/>
      <c r="X11" s="82"/>
      <c r="Y11" s="82"/>
      <c r="Z11" s="82"/>
      <c r="AA11" s="518">
        <f>IF(C22="","",C22)</f>
        <v>0</v>
      </c>
      <c r="AB11" s="518">
        <f>IF(D22="","",D22)</f>
        <v>0</v>
      </c>
      <c r="AC11" s="518">
        <f>IF(E22="","",E22)</f>
        <v>0</v>
      </c>
      <c r="AD11" s="518">
        <f>IF(F22="","",F22)</f>
        <v>0</v>
      </c>
      <c r="AE11" s="518">
        <f>IF(G22="","",G22)</f>
        <v>0</v>
      </c>
      <c r="AF11" s="518">
        <f ca="1">IF(C24="","",C24)</f>
        <v>0</v>
      </c>
      <c r="AG11" s="518" t="str">
        <f>IF(D24="","",D24)</f>
        <v/>
      </c>
      <c r="AH11" s="518">
        <f>IF(E24="","",E24)</f>
        <v>0</v>
      </c>
      <c r="AI11" s="518"/>
      <c r="AJ11" s="518">
        <f>IF(H22="","",H22)</f>
        <v>0</v>
      </c>
      <c r="AK11" s="518"/>
    </row>
    <row r="12" spans="1:37" s="76" customFormat="1" ht="9.75" customHeight="1" x14ac:dyDescent="0.15">
      <c r="B12" s="138"/>
      <c r="C12" s="109" t="str">
        <f>Ⅳ１!A18</f>
        <v>11月14日（金）の運営</v>
      </c>
      <c r="D12" s="119"/>
      <c r="E12" s="109" t="str">
        <f>C12</f>
        <v>11月14日（金）の運営</v>
      </c>
      <c r="F12" s="122"/>
      <c r="G12" s="111" t="str">
        <f>E12</f>
        <v>11月14日（金）の運営</v>
      </c>
      <c r="H12" s="123"/>
      <c r="I12" s="342"/>
      <c r="P12" s="82"/>
      <c r="Q12" s="82"/>
      <c r="R12" s="82"/>
      <c r="T12" s="83"/>
      <c r="U12" s="82"/>
      <c r="V12" s="82"/>
      <c r="W12" s="82"/>
      <c r="X12" s="82"/>
      <c r="Y12" s="82"/>
      <c r="Z12" s="82"/>
      <c r="AA12" s="518"/>
      <c r="AB12" s="518"/>
      <c r="AC12" s="518"/>
      <c r="AD12" s="518"/>
      <c r="AE12" s="518"/>
      <c r="AF12" s="518"/>
      <c r="AG12" s="518"/>
      <c r="AH12" s="518"/>
      <c r="AI12" s="518"/>
      <c r="AJ12" s="518"/>
      <c r="AK12" s="518"/>
    </row>
    <row r="13" spans="1:37" s="76" customFormat="1" ht="22.5" customHeight="1" x14ac:dyDescent="0.15">
      <c r="B13" s="178"/>
      <c r="C13" s="113" t="str">
        <f>(Ⅳ１!B18)</f>
        <v>入力必須(クリック後選択)</v>
      </c>
      <c r="D13" s="114" t="str">
        <f>(Ⅳ１!C14)</f>
        <v>◆専門部より大会３日間の派遣依頼文書を発行します。</v>
      </c>
      <c r="E13" s="113" t="str">
        <f>(Ⅳ１!D18)</f>
        <v>入力必須(クリック後選択)</v>
      </c>
      <c r="F13" s="343" t="str">
        <f>(Ⅳ１!E14)</f>
        <v>◆専門部より大会３日間の派遣依頼文書を発行します。</v>
      </c>
      <c r="G13" s="116" t="str">
        <f>(Ⅳ１!F18)</f>
        <v>入力必須(クリック後選択)</v>
      </c>
      <c r="H13" s="835" t="str">
        <f>(Ⅳ１!G14)</f>
        <v>◆専門部より大会３日間の派遣依頼文書を発行します。</v>
      </c>
      <c r="I13" s="836"/>
      <c r="J13" s="117"/>
      <c r="P13" s="82"/>
      <c r="Q13" s="82"/>
      <c r="R13" s="82"/>
      <c r="T13" s="83"/>
      <c r="U13" s="82"/>
      <c r="V13" s="82"/>
      <c r="W13" s="82"/>
      <c r="X13" s="82"/>
      <c r="Y13" s="82"/>
      <c r="Z13" s="82"/>
      <c r="AA13" s="603" t="s">
        <v>1234</v>
      </c>
      <c r="AB13" s="603" t="s">
        <v>906</v>
      </c>
      <c r="AC13" s="603" t="s">
        <v>1215</v>
      </c>
      <c r="AD13" s="603" t="s">
        <v>1235</v>
      </c>
      <c r="AE13" s="603" t="s">
        <v>924</v>
      </c>
      <c r="AF13" s="518"/>
      <c r="AG13" s="518"/>
      <c r="AH13" s="518"/>
      <c r="AI13" s="518"/>
      <c r="AJ13" s="518"/>
      <c r="AK13" s="518"/>
    </row>
    <row r="14" spans="1:37" s="76" customFormat="1" ht="9.75" customHeight="1" x14ac:dyDescent="0.15">
      <c r="B14" s="344"/>
      <c r="C14" s="109" t="s">
        <v>297</v>
      </c>
      <c r="D14" s="126"/>
      <c r="E14" s="107" t="s">
        <v>297</v>
      </c>
      <c r="F14" s="127"/>
      <c r="G14" s="109" t="s">
        <v>297</v>
      </c>
      <c r="H14" s="128"/>
      <c r="I14" s="129"/>
      <c r="P14" s="82"/>
      <c r="Q14" s="82"/>
      <c r="R14" s="82"/>
      <c r="T14" s="83"/>
      <c r="U14" s="82"/>
      <c r="V14" s="82"/>
      <c r="W14" s="82"/>
      <c r="X14" s="82"/>
      <c r="Y14" s="82"/>
      <c r="Z14" s="82"/>
      <c r="AA14" s="518" t="str">
        <f>IF(C51="","",C51)</f>
        <v>表示不可</v>
      </c>
      <c r="AB14" s="518" t="str">
        <f t="shared" ref="AB14:AE29" si="0">IF(D51="","",D51)</f>
        <v>表示不可</v>
      </c>
      <c r="AC14" s="518" t="str">
        <f t="shared" si="0"/>
        <v>表示不可</v>
      </c>
      <c r="AD14" s="518" t="str">
        <f t="shared" si="0"/>
        <v>表示不可</v>
      </c>
      <c r="AE14" s="518" t="str">
        <f t="shared" si="0"/>
        <v>表示不可</v>
      </c>
      <c r="AF14" s="518"/>
      <c r="AG14" s="518"/>
      <c r="AH14" s="518"/>
      <c r="AI14" s="518"/>
      <c r="AJ14" s="518"/>
      <c r="AK14" s="518"/>
    </row>
    <row r="15" spans="1:37" s="76" customFormat="1" ht="32.25" customHeight="1" x14ac:dyDescent="0.15">
      <c r="B15" s="333"/>
      <c r="C15" s="837">
        <f>(Ⅳ１!B20)</f>
        <v>0</v>
      </c>
      <c r="D15" s="838"/>
      <c r="E15" s="846">
        <f>(Ⅳ１!D20)</f>
        <v>0</v>
      </c>
      <c r="F15" s="847"/>
      <c r="G15" s="803">
        <f>(Ⅳ１!F20)</f>
        <v>0</v>
      </c>
      <c r="H15" s="804"/>
      <c r="I15" s="805"/>
      <c r="J15" s="130"/>
      <c r="P15" s="82"/>
      <c r="Q15" s="82"/>
      <c r="R15" s="82"/>
      <c r="T15" s="83"/>
      <c r="U15" s="82"/>
      <c r="V15" s="82"/>
      <c r="W15" s="82"/>
      <c r="X15" s="82"/>
      <c r="Y15" s="82"/>
      <c r="Z15" s="82"/>
      <c r="AA15" s="518" t="str">
        <f t="shared" ref="AA15:AE30" si="1">IF(C52="","",C52)</f>
        <v>表示不可</v>
      </c>
      <c r="AB15" s="518" t="str">
        <f t="shared" si="0"/>
        <v>表示不可</v>
      </c>
      <c r="AC15" s="518" t="str">
        <f t="shared" si="0"/>
        <v>表示不可</v>
      </c>
      <c r="AD15" s="518" t="str">
        <f t="shared" si="0"/>
        <v>表示不可</v>
      </c>
      <c r="AE15" s="518" t="str">
        <f t="shared" si="0"/>
        <v>表示不可</v>
      </c>
      <c r="AF15" s="518"/>
      <c r="AG15" s="518"/>
      <c r="AH15" s="518"/>
      <c r="AI15" s="518"/>
      <c r="AJ15" s="518"/>
      <c r="AK15" s="518"/>
    </row>
    <row r="16" spans="1:37" s="76" customFormat="1" ht="9.75" customHeight="1" x14ac:dyDescent="0.15">
      <c r="B16" s="344"/>
      <c r="C16" s="131" t="s">
        <v>299</v>
      </c>
      <c r="D16" s="548" t="s">
        <v>493</v>
      </c>
      <c r="E16" s="575" t="s">
        <v>299</v>
      </c>
      <c r="F16" s="548" t="s">
        <v>493</v>
      </c>
      <c r="G16" s="132" t="s">
        <v>299</v>
      </c>
      <c r="H16" s="811" t="s">
        <v>493</v>
      </c>
      <c r="I16" s="812"/>
      <c r="P16" s="82"/>
      <c r="Q16" s="82"/>
      <c r="R16" s="71"/>
      <c r="S16" s="70"/>
      <c r="T16" s="83"/>
      <c r="U16" s="82"/>
      <c r="V16" s="82"/>
      <c r="W16" s="82"/>
      <c r="X16" s="82"/>
      <c r="Y16" s="82"/>
      <c r="Z16" s="82"/>
      <c r="AA16" s="518" t="str">
        <f t="shared" si="1"/>
        <v>表示不可</v>
      </c>
      <c r="AB16" s="518" t="str">
        <f t="shared" si="0"/>
        <v>表示不可</v>
      </c>
      <c r="AC16" s="518" t="str">
        <f t="shared" si="0"/>
        <v>表示不可</v>
      </c>
      <c r="AD16" s="518" t="str">
        <f t="shared" si="0"/>
        <v>表示不可</v>
      </c>
      <c r="AE16" s="518" t="str">
        <f t="shared" si="0"/>
        <v>表示不可</v>
      </c>
      <c r="AF16" s="518"/>
      <c r="AG16" s="518"/>
      <c r="AH16" s="518"/>
      <c r="AI16" s="518"/>
      <c r="AJ16" s="518"/>
      <c r="AK16" s="518"/>
    </row>
    <row r="17" spans="1:39" s="76" customFormat="1" ht="20.25" customHeight="1" thickBot="1" x14ac:dyDescent="0.2">
      <c r="B17" s="178"/>
      <c r="C17" s="550">
        <f>(Ⅳ１!B24)</f>
        <v>0</v>
      </c>
      <c r="D17" s="549" t="str">
        <f>(Ⅳ１!B22)</f>
        <v>入力必須(クリック後選択)</v>
      </c>
      <c r="E17" s="576">
        <f>(Ⅳ１!D24)</f>
        <v>0</v>
      </c>
      <c r="F17" s="549" t="str">
        <f>(Ⅳ１!D22)</f>
        <v>入力必須(クリック後選択)</v>
      </c>
      <c r="G17" s="551">
        <f>(Ⅳ１!F24)</f>
        <v>0</v>
      </c>
      <c r="H17" s="813" t="str">
        <f>(Ⅳ１!F22)</f>
        <v>入力必須(クリック後選択)</v>
      </c>
      <c r="I17" s="814"/>
      <c r="J17" s="117"/>
      <c r="P17" s="82"/>
      <c r="Q17" s="82"/>
      <c r="R17" s="71"/>
      <c r="S17" s="70"/>
      <c r="T17" s="83"/>
      <c r="U17" s="82"/>
      <c r="V17" s="82"/>
      <c r="W17" s="82"/>
      <c r="X17" s="82"/>
      <c r="Y17" s="82"/>
      <c r="Z17" s="82"/>
      <c r="AA17" s="518" t="str">
        <f t="shared" si="1"/>
        <v>表示不可</v>
      </c>
      <c r="AB17" s="518" t="str">
        <f t="shared" si="0"/>
        <v>表示不可</v>
      </c>
      <c r="AC17" s="518" t="str">
        <f t="shared" si="0"/>
        <v>表示不可</v>
      </c>
      <c r="AD17" s="518" t="str">
        <f t="shared" si="0"/>
        <v>表示不可</v>
      </c>
      <c r="AE17" s="518" t="str">
        <f t="shared" si="0"/>
        <v>表示不可</v>
      </c>
      <c r="AF17" s="518"/>
      <c r="AG17" s="518"/>
      <c r="AH17" s="518"/>
      <c r="AI17" s="518"/>
      <c r="AJ17" s="518"/>
      <c r="AK17" s="518"/>
    </row>
    <row r="18" spans="1:39" s="76" customFormat="1" ht="7.5" customHeight="1" thickBot="1" x14ac:dyDescent="0.2">
      <c r="B18" s="137"/>
      <c r="C18" s="137"/>
      <c r="D18" s="138"/>
      <c r="E18" s="139"/>
      <c r="F18" s="140"/>
      <c r="G18" s="90"/>
      <c r="H18" s="141"/>
      <c r="I18" s="141"/>
      <c r="J18" s="141"/>
      <c r="P18" s="82"/>
      <c r="Q18" s="82"/>
      <c r="R18" s="71"/>
      <c r="S18" s="70"/>
      <c r="T18" s="83"/>
      <c r="U18" s="82"/>
      <c r="V18" s="82"/>
      <c r="W18" s="82"/>
      <c r="X18" s="82"/>
      <c r="Y18" s="82"/>
      <c r="Z18" s="82"/>
      <c r="AA18" s="518" t="str">
        <f t="shared" si="1"/>
        <v>表示不可</v>
      </c>
      <c r="AB18" s="518" t="str">
        <f t="shared" si="0"/>
        <v>表示不可</v>
      </c>
      <c r="AC18" s="518" t="str">
        <f t="shared" si="0"/>
        <v>表示不可</v>
      </c>
      <c r="AD18" s="518" t="str">
        <f t="shared" si="0"/>
        <v>表示不可</v>
      </c>
      <c r="AE18" s="518" t="str">
        <f t="shared" si="0"/>
        <v>表示不可</v>
      </c>
      <c r="AF18" s="518"/>
      <c r="AG18" s="518"/>
      <c r="AH18" s="518"/>
      <c r="AI18" s="518"/>
      <c r="AJ18" s="518"/>
      <c r="AK18" s="518"/>
    </row>
    <row r="19" spans="1:39" s="142" customFormat="1" ht="24.75" customHeight="1" thickBot="1" x14ac:dyDescent="0.3">
      <c r="B19" s="345"/>
      <c r="C19" s="830" t="s">
        <v>497</v>
      </c>
      <c r="D19" s="831"/>
      <c r="E19" s="831"/>
      <c r="F19" s="831"/>
      <c r="G19" s="831"/>
      <c r="H19" s="831"/>
      <c r="I19" s="832"/>
      <c r="J19" s="144"/>
      <c r="P19" s="82"/>
      <c r="Q19" s="82"/>
      <c r="R19" s="71"/>
      <c r="S19" s="70"/>
      <c r="T19" s="72"/>
      <c r="U19" s="82"/>
      <c r="V19" s="82"/>
      <c r="W19" s="82"/>
      <c r="X19" s="82"/>
      <c r="Y19" s="82"/>
      <c r="Z19" s="82"/>
      <c r="AA19" s="518" t="str">
        <f t="shared" si="1"/>
        <v>表示不可</v>
      </c>
      <c r="AB19" s="518" t="str">
        <f t="shared" si="0"/>
        <v>表示不可</v>
      </c>
      <c r="AC19" s="518" t="str">
        <f t="shared" si="0"/>
        <v>表示不可</v>
      </c>
      <c r="AD19" s="518" t="str">
        <f t="shared" si="0"/>
        <v>表示不可</v>
      </c>
      <c r="AE19" s="518" t="str">
        <f t="shared" si="0"/>
        <v>表示不可</v>
      </c>
      <c r="AF19" s="519"/>
      <c r="AG19" s="519"/>
      <c r="AH19" s="519"/>
      <c r="AI19" s="519"/>
      <c r="AJ19" s="519"/>
      <c r="AK19" s="519"/>
    </row>
    <row r="20" spans="1:39" s="76" customFormat="1" ht="18.75" customHeight="1" thickBot="1" x14ac:dyDescent="0.2">
      <c r="B20" s="346"/>
      <c r="C20" s="824" t="s">
        <v>312</v>
      </c>
      <c r="D20" s="825"/>
      <c r="E20" s="825"/>
      <c r="F20" s="825"/>
      <c r="G20" s="825"/>
      <c r="H20" s="825"/>
      <c r="I20" s="826"/>
      <c r="P20" s="82"/>
      <c r="Q20" s="82"/>
      <c r="R20" s="71"/>
      <c r="S20" s="70"/>
      <c r="T20" s="72"/>
      <c r="U20" s="82"/>
      <c r="V20" s="82"/>
      <c r="W20" s="82"/>
      <c r="X20" s="82"/>
      <c r="Y20" s="82"/>
      <c r="Z20" s="82"/>
      <c r="AA20" s="518" t="str">
        <f t="shared" si="1"/>
        <v>表示不可</v>
      </c>
      <c r="AB20" s="518" t="str">
        <f t="shared" si="0"/>
        <v>表示不可</v>
      </c>
      <c r="AC20" s="518" t="str">
        <f t="shared" si="0"/>
        <v>表示不可</v>
      </c>
      <c r="AD20" s="518" t="str">
        <f t="shared" si="0"/>
        <v>表示不可</v>
      </c>
      <c r="AE20" s="518" t="str">
        <f t="shared" si="0"/>
        <v>表示不可</v>
      </c>
      <c r="AF20" s="518"/>
      <c r="AG20" s="518"/>
      <c r="AH20" s="518"/>
      <c r="AI20" s="518"/>
      <c r="AJ20" s="518"/>
      <c r="AK20" s="518"/>
    </row>
    <row r="21" spans="1:39" s="147" customFormat="1" ht="12" customHeight="1" x14ac:dyDescent="0.15">
      <c r="B21" s="850"/>
      <c r="C21" s="149" t="s">
        <v>535</v>
      </c>
      <c r="D21" s="150" t="s">
        <v>536</v>
      </c>
      <c r="E21" s="554" t="s">
        <v>1346</v>
      </c>
      <c r="F21" s="554" t="s">
        <v>1347</v>
      </c>
      <c r="G21" s="660" t="s">
        <v>1345</v>
      </c>
      <c r="H21" s="852" t="s">
        <v>1352</v>
      </c>
      <c r="I21" s="828"/>
      <c r="J21" s="151"/>
      <c r="P21" s="152"/>
      <c r="Q21" s="152"/>
      <c r="R21" s="152"/>
      <c r="T21" s="153"/>
      <c r="U21" s="152"/>
      <c r="V21" s="152"/>
      <c r="W21" s="152"/>
      <c r="X21" s="152"/>
      <c r="Y21" s="152"/>
      <c r="Z21" s="152"/>
      <c r="AA21" s="518" t="str">
        <f t="shared" si="1"/>
        <v>表示不可</v>
      </c>
      <c r="AB21" s="518" t="str">
        <f t="shared" si="0"/>
        <v>表示不可</v>
      </c>
      <c r="AC21" s="518" t="str">
        <f t="shared" si="0"/>
        <v>表示不可</v>
      </c>
      <c r="AD21" s="518" t="str">
        <f t="shared" si="0"/>
        <v>表示不可</v>
      </c>
      <c r="AE21" s="518" t="str">
        <f t="shared" si="0"/>
        <v>表示不可</v>
      </c>
      <c r="AF21" s="604"/>
      <c r="AG21" s="604"/>
      <c r="AH21" s="604"/>
      <c r="AI21" s="604"/>
      <c r="AJ21" s="604"/>
      <c r="AK21" s="604"/>
    </row>
    <row r="22" spans="1:39" s="76" customFormat="1" ht="18" customHeight="1" thickBot="1" x14ac:dyDescent="0.2">
      <c r="B22" s="851"/>
      <c r="C22" s="154">
        <f>COUNTIF($C$51:$C$90,初期設定!D11)</f>
        <v>0</v>
      </c>
      <c r="D22" s="555">
        <f>COUNTIF($C$51:$C$90,初期設定!D12)</f>
        <v>0</v>
      </c>
      <c r="E22" s="155">
        <f>COUNTIF($C$51:$C$90,初期設定!D13)</f>
        <v>0</v>
      </c>
      <c r="F22" s="155">
        <f>COUNTIF($C$51:$C$90,初期設定!D14)</f>
        <v>0</v>
      </c>
      <c r="G22" s="661">
        <f>C22+D22+E22+F22</f>
        <v>0</v>
      </c>
      <c r="H22" s="817">
        <f>(C22+D22+E22+F22)*1000</f>
        <v>0</v>
      </c>
      <c r="I22" s="818"/>
      <c r="J22" s="156"/>
      <c r="P22" s="82"/>
      <c r="Q22" s="82"/>
      <c r="R22" s="71"/>
      <c r="S22" s="70"/>
      <c r="T22" s="72"/>
      <c r="U22" s="82"/>
      <c r="V22" s="82"/>
      <c r="W22" s="82"/>
      <c r="X22" s="82"/>
      <c r="Y22" s="82"/>
      <c r="Z22" s="82"/>
      <c r="AA22" s="518" t="str">
        <f t="shared" si="1"/>
        <v>表示不可</v>
      </c>
      <c r="AB22" s="518" t="str">
        <f t="shared" si="0"/>
        <v>表示不可</v>
      </c>
      <c r="AC22" s="518" t="str">
        <f t="shared" si="0"/>
        <v>表示不可</v>
      </c>
      <c r="AD22" s="518" t="str">
        <f t="shared" si="0"/>
        <v>表示不可</v>
      </c>
      <c r="AE22" s="518" t="str">
        <f t="shared" si="0"/>
        <v>表示不可</v>
      </c>
      <c r="AF22" s="518"/>
      <c r="AG22" s="518"/>
      <c r="AH22" s="518"/>
      <c r="AI22" s="518"/>
      <c r="AJ22" s="518"/>
      <c r="AK22" s="518"/>
    </row>
    <row r="23" spans="1:39" s="76" customFormat="1" ht="12" customHeight="1" x14ac:dyDescent="0.15">
      <c r="B23" s="851"/>
      <c r="C23" s="662" t="s">
        <v>1348</v>
      </c>
      <c r="D23" s="664"/>
      <c r="E23" s="666" t="s">
        <v>1349</v>
      </c>
      <c r="F23" s="668" t="s">
        <v>1350</v>
      </c>
      <c r="G23" s="666" t="s">
        <v>1351</v>
      </c>
      <c r="H23" s="827" t="s">
        <v>1353</v>
      </c>
      <c r="I23" s="828"/>
      <c r="J23" s="157"/>
      <c r="P23" s="82"/>
      <c r="Q23" s="82"/>
      <c r="R23" s="71"/>
      <c r="S23" s="70"/>
      <c r="T23" s="72"/>
      <c r="U23" s="82"/>
      <c r="V23" s="82"/>
      <c r="W23" s="82"/>
      <c r="X23" s="82"/>
      <c r="Y23" s="82"/>
      <c r="Z23" s="82"/>
      <c r="AA23" s="518" t="str">
        <f t="shared" si="1"/>
        <v>表示不可</v>
      </c>
      <c r="AB23" s="518" t="str">
        <f t="shared" si="0"/>
        <v>表示不可</v>
      </c>
      <c r="AC23" s="518" t="str">
        <f t="shared" si="0"/>
        <v>表示不可</v>
      </c>
      <c r="AD23" s="518" t="str">
        <f t="shared" si="0"/>
        <v>表示不可</v>
      </c>
      <c r="AE23" s="518" t="str">
        <f t="shared" si="0"/>
        <v>表示不可</v>
      </c>
      <c r="AF23" s="518"/>
      <c r="AG23" s="518"/>
      <c r="AH23" s="518"/>
      <c r="AI23" s="518"/>
      <c r="AJ23" s="518"/>
      <c r="AK23" s="518"/>
    </row>
    <row r="24" spans="1:39" s="76" customFormat="1" ht="18" customHeight="1" thickBot="1" x14ac:dyDescent="0.2">
      <c r="B24" s="851"/>
      <c r="C24" s="663">
        <f ca="1">COUNTIF($C$51:$C$169,初期設定!D17)</f>
        <v>0</v>
      </c>
      <c r="D24" s="665"/>
      <c r="E24" s="667">
        <f>COUNTIF($C$51:$C$90,初期設定!D15)</f>
        <v>0</v>
      </c>
      <c r="F24" s="667">
        <f>COUNTIF($C$51:$C$90,初期設定!D16)</f>
        <v>0</v>
      </c>
      <c r="G24" s="669">
        <f>E24+F24</f>
        <v>0</v>
      </c>
      <c r="H24" s="815">
        <f>G22+G24</f>
        <v>0</v>
      </c>
      <c r="I24" s="816"/>
      <c r="J24" s="157"/>
      <c r="P24" s="82"/>
      <c r="Q24" s="82"/>
      <c r="R24" s="71"/>
      <c r="S24" s="70"/>
      <c r="T24" s="72"/>
      <c r="U24" s="82"/>
      <c r="V24" s="82"/>
      <c r="W24" s="82"/>
      <c r="X24" s="82"/>
      <c r="Y24" s="82"/>
      <c r="Z24" s="82"/>
      <c r="AA24" s="518" t="str">
        <f t="shared" si="1"/>
        <v>表示不可</v>
      </c>
      <c r="AB24" s="518" t="str">
        <f t="shared" si="0"/>
        <v>表示不可</v>
      </c>
      <c r="AC24" s="518" t="str">
        <f t="shared" si="0"/>
        <v>表示不可</v>
      </c>
      <c r="AD24" s="518" t="str">
        <f t="shared" si="0"/>
        <v>表示不可</v>
      </c>
      <c r="AE24" s="518" t="str">
        <f t="shared" si="0"/>
        <v>表示不可</v>
      </c>
      <c r="AF24" s="518"/>
      <c r="AG24" s="518"/>
      <c r="AH24" s="518"/>
      <c r="AI24" s="518"/>
      <c r="AJ24" s="518"/>
      <c r="AK24" s="518"/>
    </row>
    <row r="25" spans="1:39" s="76" customFormat="1" ht="5.25" customHeight="1" x14ac:dyDescent="0.15">
      <c r="B25" s="347"/>
      <c r="C25" s="148"/>
      <c r="D25" s="157"/>
      <c r="E25" s="157"/>
      <c r="G25" s="157"/>
      <c r="H25" s="157"/>
      <c r="I25" s="159"/>
      <c r="J25" s="157"/>
      <c r="L25" s="161"/>
      <c r="M25" s="161"/>
      <c r="N25" s="161"/>
      <c r="P25" s="82"/>
      <c r="Q25" s="82"/>
      <c r="R25" s="71"/>
      <c r="S25" s="70"/>
      <c r="T25" s="72"/>
      <c r="U25" s="82"/>
      <c r="V25" s="82"/>
      <c r="W25" s="82"/>
      <c r="X25" s="82"/>
      <c r="Y25" s="82"/>
      <c r="Z25" s="82"/>
      <c r="AA25" s="518" t="str">
        <f t="shared" si="1"/>
        <v>表示不可</v>
      </c>
      <c r="AB25" s="518" t="str">
        <f t="shared" si="0"/>
        <v>表示不可</v>
      </c>
      <c r="AC25" s="518" t="str">
        <f t="shared" si="0"/>
        <v>表示不可</v>
      </c>
      <c r="AD25" s="518" t="str">
        <f t="shared" si="0"/>
        <v>表示不可</v>
      </c>
      <c r="AE25" s="518" t="str">
        <f t="shared" si="0"/>
        <v>表示不可</v>
      </c>
      <c r="AF25" s="518"/>
      <c r="AG25" s="518"/>
      <c r="AH25" s="518"/>
      <c r="AI25" s="518"/>
      <c r="AJ25" s="518"/>
      <c r="AK25" s="518"/>
    </row>
    <row r="26" spans="1:39" s="76" customFormat="1" ht="39.75" customHeight="1" x14ac:dyDescent="0.25">
      <c r="B26" s="158"/>
      <c r="C26" s="164" t="b">
        <v>0</v>
      </c>
      <c r="D26" s="162"/>
      <c r="E26" s="162"/>
      <c r="F26" s="162"/>
      <c r="G26" s="162"/>
      <c r="H26" s="162"/>
      <c r="I26" s="165"/>
      <c r="J26" s="157"/>
      <c r="L26" s="161"/>
      <c r="N26" s="161"/>
      <c r="P26" s="82"/>
      <c r="Q26" s="82"/>
      <c r="R26" s="71"/>
      <c r="S26" s="70"/>
      <c r="T26" s="72"/>
      <c r="U26" s="82"/>
      <c r="V26" s="82"/>
      <c r="W26" s="82"/>
      <c r="X26" s="82"/>
      <c r="Y26" s="82"/>
      <c r="Z26" s="82"/>
      <c r="AA26" s="518" t="str">
        <f t="shared" si="1"/>
        <v>表示不可</v>
      </c>
      <c r="AB26" s="518" t="str">
        <f t="shared" si="0"/>
        <v>表示不可</v>
      </c>
      <c r="AC26" s="518" t="str">
        <f t="shared" si="0"/>
        <v>表示不可</v>
      </c>
      <c r="AD26" s="518" t="str">
        <f t="shared" si="0"/>
        <v>表示不可</v>
      </c>
      <c r="AE26" s="518" t="str">
        <f t="shared" si="0"/>
        <v>表示不可</v>
      </c>
      <c r="AF26" s="518"/>
      <c r="AG26" s="518"/>
      <c r="AH26" s="518"/>
      <c r="AI26" s="518"/>
      <c r="AJ26" s="518"/>
      <c r="AK26" s="518"/>
    </row>
    <row r="27" spans="1:39" s="76" customFormat="1" ht="42" customHeight="1" x14ac:dyDescent="0.25">
      <c r="A27" s="166"/>
      <c r="B27" s="167"/>
      <c r="C27" s="765" t="str">
        <f>"(1)　"&amp;D4&amp;"で原稿と書面による申込書を提出してください。"</f>
        <v>(1)　10月31日(金)　消印有効　※提出先持ち込みの場合は、16：30必着で原稿と書面による申込書を提出してください。</v>
      </c>
      <c r="D27" s="766"/>
      <c r="E27" s="766"/>
      <c r="F27" s="766"/>
      <c r="G27" s="766"/>
      <c r="H27" s="766"/>
      <c r="I27" s="767"/>
      <c r="J27" s="157"/>
      <c r="L27" s="161"/>
      <c r="M27" s="161"/>
      <c r="N27" s="161"/>
      <c r="P27" s="82"/>
      <c r="Q27" s="82"/>
      <c r="R27" s="71"/>
      <c r="S27" s="70"/>
      <c r="T27" s="72"/>
      <c r="U27" s="82"/>
      <c r="V27" s="82"/>
      <c r="W27" s="82"/>
      <c r="X27" s="82"/>
      <c r="Y27" s="82"/>
      <c r="Z27" s="82"/>
      <c r="AA27" s="518" t="str">
        <f t="shared" si="1"/>
        <v>表示不可</v>
      </c>
      <c r="AB27" s="518" t="str">
        <f t="shared" si="0"/>
        <v>表示不可</v>
      </c>
      <c r="AC27" s="518" t="str">
        <f t="shared" si="0"/>
        <v>表示不可</v>
      </c>
      <c r="AD27" s="518" t="str">
        <f t="shared" si="0"/>
        <v>表示不可</v>
      </c>
      <c r="AE27" s="518" t="str">
        <f t="shared" si="0"/>
        <v>表示不可</v>
      </c>
      <c r="AF27" s="518"/>
      <c r="AG27" s="518"/>
      <c r="AH27" s="518"/>
      <c r="AI27" s="518"/>
      <c r="AJ27" s="518"/>
      <c r="AK27" s="518"/>
    </row>
    <row r="28" spans="1:39" s="76" customFormat="1" ht="93.75" customHeight="1" x14ac:dyDescent="0.15">
      <c r="A28" s="166"/>
      <c r="B28" s="167"/>
      <c r="C28" s="768" t="s">
        <v>512</v>
      </c>
      <c r="D28" s="769"/>
      <c r="E28" s="769"/>
      <c r="F28" s="769"/>
      <c r="G28" s="769"/>
      <c r="H28" s="769"/>
      <c r="I28" s="770"/>
      <c r="J28" s="157"/>
      <c r="L28" s="161"/>
      <c r="M28" s="161"/>
      <c r="N28" s="161"/>
      <c r="P28" s="82"/>
      <c r="Q28" s="82"/>
      <c r="R28" s="71"/>
      <c r="S28" s="70"/>
      <c r="T28" s="72"/>
      <c r="U28" s="82"/>
      <c r="V28" s="82"/>
      <c r="W28" s="82"/>
      <c r="X28" s="82"/>
      <c r="Y28" s="82"/>
      <c r="Z28" s="82"/>
      <c r="AA28" s="518" t="str">
        <f t="shared" si="1"/>
        <v>表示不可</v>
      </c>
      <c r="AB28" s="518" t="str">
        <f t="shared" si="0"/>
        <v>表示不可</v>
      </c>
      <c r="AC28" s="518" t="str">
        <f t="shared" si="0"/>
        <v>表示不可</v>
      </c>
      <c r="AD28" s="518" t="str">
        <f t="shared" si="0"/>
        <v>表示不可</v>
      </c>
      <c r="AE28" s="518" t="str">
        <f t="shared" si="0"/>
        <v>表示不可</v>
      </c>
      <c r="AF28" s="518"/>
      <c r="AG28" s="518"/>
      <c r="AH28" s="518"/>
      <c r="AI28" s="518"/>
      <c r="AJ28" s="518"/>
      <c r="AK28" s="518"/>
    </row>
    <row r="29" spans="1:39" s="76" customFormat="1" ht="28.5" customHeight="1" x14ac:dyDescent="0.15">
      <c r="A29" s="166"/>
      <c r="B29" s="168"/>
      <c r="C29" s="768" t="s">
        <v>510</v>
      </c>
      <c r="D29" s="769"/>
      <c r="E29" s="769"/>
      <c r="F29" s="769"/>
      <c r="G29" s="769"/>
      <c r="H29" s="769"/>
      <c r="I29" s="770"/>
      <c r="J29" s="157"/>
      <c r="L29" s="161"/>
      <c r="M29" s="161"/>
      <c r="N29" s="161"/>
      <c r="P29" s="82"/>
      <c r="Q29" s="82"/>
      <c r="R29" s="82"/>
      <c r="T29" s="72"/>
      <c r="U29" s="82"/>
      <c r="V29" s="82"/>
      <c r="W29" s="82"/>
      <c r="X29" s="82"/>
      <c r="Y29" s="82"/>
      <c r="Z29" s="82"/>
      <c r="AA29" s="518" t="str">
        <f t="shared" si="1"/>
        <v>表示不可</v>
      </c>
      <c r="AB29" s="518" t="str">
        <f t="shared" si="0"/>
        <v>表示不可</v>
      </c>
      <c r="AC29" s="518" t="str">
        <f t="shared" si="0"/>
        <v>表示不可</v>
      </c>
      <c r="AD29" s="518" t="str">
        <f t="shared" si="0"/>
        <v>表示不可</v>
      </c>
      <c r="AE29" s="518" t="str">
        <f t="shared" si="0"/>
        <v>表示不可</v>
      </c>
      <c r="AF29" s="605"/>
      <c r="AG29" s="605"/>
      <c r="AH29" s="606"/>
      <c r="AI29" s="518"/>
      <c r="AJ29" s="518"/>
      <c r="AK29" s="518"/>
      <c r="AL29" s="169"/>
      <c r="AM29" s="170"/>
    </row>
    <row r="30" spans="1:39" s="76" customFormat="1" ht="40.5" customHeight="1" x14ac:dyDescent="0.15">
      <c r="A30" s="166"/>
      <c r="B30" s="171"/>
      <c r="C30" s="768" t="s">
        <v>511</v>
      </c>
      <c r="D30" s="769"/>
      <c r="E30" s="769"/>
      <c r="F30" s="769"/>
      <c r="G30" s="769"/>
      <c r="H30" s="769"/>
      <c r="I30" s="770"/>
      <c r="J30" s="157"/>
      <c r="L30" s="161"/>
      <c r="M30" s="161"/>
      <c r="N30" s="161"/>
      <c r="P30" s="82"/>
      <c r="Q30" s="82"/>
      <c r="R30" s="82"/>
      <c r="T30" s="72"/>
      <c r="U30" s="82"/>
      <c r="V30" s="82"/>
      <c r="W30" s="82"/>
      <c r="X30" s="82"/>
      <c r="Y30" s="82"/>
      <c r="Z30" s="82"/>
      <c r="AA30" s="518" t="str">
        <f t="shared" si="1"/>
        <v>表示不可</v>
      </c>
      <c r="AB30" s="518" t="str">
        <f t="shared" si="1"/>
        <v>表示不可</v>
      </c>
      <c r="AC30" s="518" t="str">
        <f t="shared" si="1"/>
        <v>表示不可</v>
      </c>
      <c r="AD30" s="518" t="str">
        <f t="shared" si="1"/>
        <v>表示不可</v>
      </c>
      <c r="AE30" s="518" t="str">
        <f t="shared" si="1"/>
        <v>表示不可</v>
      </c>
      <c r="AF30" s="518"/>
      <c r="AG30" s="518"/>
      <c r="AH30" s="518"/>
      <c r="AI30" s="518"/>
      <c r="AJ30" s="518"/>
      <c r="AK30" s="518"/>
    </row>
    <row r="31" spans="1:39" s="76" customFormat="1" ht="33" customHeight="1" thickBot="1" x14ac:dyDescent="0.2">
      <c r="A31" s="166"/>
      <c r="B31" s="172"/>
      <c r="C31" s="771" t="s">
        <v>513</v>
      </c>
      <c r="D31" s="772"/>
      <c r="E31" s="772"/>
      <c r="F31" s="772"/>
      <c r="G31" s="772"/>
      <c r="H31" s="772"/>
      <c r="I31" s="773"/>
      <c r="J31" s="173"/>
      <c r="L31" s="161"/>
      <c r="M31" s="161"/>
      <c r="N31" s="161"/>
      <c r="P31" s="82"/>
      <c r="Q31" s="82"/>
      <c r="R31" s="82"/>
      <c r="T31" s="72"/>
      <c r="U31" s="82"/>
      <c r="V31" s="82"/>
      <c r="W31" s="82"/>
      <c r="X31" s="82"/>
      <c r="Y31" s="82"/>
      <c r="Z31" s="82"/>
      <c r="AA31" s="518" t="str">
        <f t="shared" ref="AA31:AE34" si="2">IF(C68="","",C68)</f>
        <v>表示不可</v>
      </c>
      <c r="AB31" s="518" t="str">
        <f t="shared" si="2"/>
        <v>表示不可</v>
      </c>
      <c r="AC31" s="518" t="str">
        <f t="shared" si="2"/>
        <v>表示不可</v>
      </c>
      <c r="AD31" s="518" t="str">
        <f t="shared" si="2"/>
        <v>表示不可</v>
      </c>
      <c r="AE31" s="518" t="str">
        <f t="shared" si="2"/>
        <v>表示不可</v>
      </c>
      <c r="AF31" s="518"/>
      <c r="AG31" s="518"/>
      <c r="AH31" s="518"/>
      <c r="AI31" s="518"/>
      <c r="AJ31" s="518"/>
      <c r="AK31" s="518"/>
    </row>
    <row r="32" spans="1:39" s="76" customFormat="1" ht="23.25" customHeight="1" x14ac:dyDescent="0.15">
      <c r="A32" s="162"/>
      <c r="B32" s="174"/>
      <c r="C32" s="175" t="s">
        <v>313</v>
      </c>
      <c r="D32" s="175"/>
      <c r="E32" s="162"/>
      <c r="F32" s="176"/>
      <c r="G32" s="162"/>
      <c r="H32" s="177"/>
      <c r="I32" s="177"/>
      <c r="J32" s="173"/>
      <c r="L32" s="161"/>
      <c r="M32" s="161"/>
      <c r="N32" s="161"/>
      <c r="P32" s="82"/>
      <c r="Q32" s="82"/>
      <c r="R32" s="71"/>
      <c r="S32" s="70"/>
      <c r="T32" s="72"/>
      <c r="U32" s="82"/>
      <c r="V32" s="82"/>
      <c r="W32" s="82"/>
      <c r="X32" s="82"/>
      <c r="Y32" s="82"/>
      <c r="Z32" s="82"/>
      <c r="AA32" s="518" t="str">
        <f t="shared" si="2"/>
        <v>表示不可</v>
      </c>
      <c r="AB32" s="518" t="str">
        <f t="shared" si="2"/>
        <v>表示不可</v>
      </c>
      <c r="AC32" s="518" t="str">
        <f t="shared" si="2"/>
        <v>表示不可</v>
      </c>
      <c r="AD32" s="518" t="str">
        <f t="shared" si="2"/>
        <v>表示不可</v>
      </c>
      <c r="AE32" s="518" t="str">
        <f t="shared" si="2"/>
        <v>表示不可</v>
      </c>
      <c r="AF32" s="518"/>
      <c r="AG32" s="518"/>
      <c r="AH32" s="518"/>
      <c r="AI32" s="518"/>
      <c r="AJ32" s="518"/>
      <c r="AK32" s="518"/>
    </row>
    <row r="33" spans="2:37" s="76" customFormat="1" ht="23.25" customHeight="1" thickBot="1" x14ac:dyDescent="0.2">
      <c r="B33" s="77"/>
      <c r="C33" s="178" t="s">
        <v>314</v>
      </c>
      <c r="D33" s="179">
        <f>(Ⅰ!C19)</f>
        <v>0</v>
      </c>
      <c r="E33" s="180" t="s">
        <v>315</v>
      </c>
      <c r="F33" s="181"/>
      <c r="G33" s="134"/>
      <c r="H33" s="182"/>
      <c r="I33" s="173"/>
      <c r="J33" s="173"/>
      <c r="L33" s="161"/>
      <c r="M33" s="161"/>
      <c r="N33" s="161"/>
      <c r="P33" s="82"/>
      <c r="Q33" s="82"/>
      <c r="R33" s="71"/>
      <c r="S33" s="70"/>
      <c r="T33" s="83"/>
      <c r="U33" s="82"/>
      <c r="V33" s="82"/>
      <c r="W33" s="82"/>
      <c r="X33" s="82"/>
      <c r="Y33" s="82"/>
      <c r="Z33" s="82"/>
      <c r="AA33" s="518" t="str">
        <f t="shared" si="2"/>
        <v>表示不可</v>
      </c>
      <c r="AB33" s="518" t="str">
        <f t="shared" si="2"/>
        <v>表示不可</v>
      </c>
      <c r="AC33" s="518" t="str">
        <f t="shared" si="2"/>
        <v>表示不可</v>
      </c>
      <c r="AD33" s="518" t="str">
        <f t="shared" si="2"/>
        <v>表示不可</v>
      </c>
      <c r="AE33" s="518" t="str">
        <f t="shared" si="2"/>
        <v>表示不可</v>
      </c>
      <c r="AF33" s="518"/>
      <c r="AG33" s="518"/>
      <c r="AH33" s="518"/>
      <c r="AI33" s="518"/>
      <c r="AJ33" s="518"/>
      <c r="AK33" s="518"/>
    </row>
    <row r="34" spans="2:37" s="76" customFormat="1" ht="7.5" customHeight="1" thickBot="1" x14ac:dyDescent="0.2">
      <c r="B34" s="77"/>
      <c r="C34" s="178"/>
      <c r="D34" s="176"/>
      <c r="E34" s="180"/>
      <c r="F34" s="139"/>
      <c r="H34" s="173"/>
      <c r="I34" s="173"/>
      <c r="J34" s="183"/>
      <c r="L34" s="184"/>
      <c r="M34" s="184"/>
      <c r="N34" s="184"/>
      <c r="O34" s="184"/>
      <c r="P34" s="184"/>
      <c r="Q34" s="184"/>
      <c r="R34" s="184"/>
      <c r="S34" s="70"/>
      <c r="T34" s="83"/>
      <c r="U34" s="82"/>
      <c r="V34" s="82"/>
      <c r="W34" s="82"/>
      <c r="X34" s="82"/>
      <c r="Y34" s="82"/>
      <c r="Z34" s="82"/>
      <c r="AA34" s="518" t="str">
        <f t="shared" si="2"/>
        <v>表示不可</v>
      </c>
      <c r="AB34" s="518" t="str">
        <f t="shared" si="2"/>
        <v>表示不可</v>
      </c>
      <c r="AC34" s="518" t="str">
        <f t="shared" si="2"/>
        <v>表示不可</v>
      </c>
      <c r="AD34" s="518" t="str">
        <f t="shared" si="2"/>
        <v>表示不可</v>
      </c>
      <c r="AE34" s="518" t="str">
        <f t="shared" si="2"/>
        <v>表示不可</v>
      </c>
      <c r="AF34" s="518"/>
      <c r="AG34" s="518"/>
      <c r="AH34" s="518"/>
      <c r="AI34" s="518"/>
      <c r="AJ34" s="518"/>
      <c r="AK34" s="518"/>
    </row>
    <row r="35" spans="2:37" s="76" customFormat="1" ht="21.75" customHeight="1" thickBot="1" x14ac:dyDescent="0.2">
      <c r="B35" s="77"/>
      <c r="C35" s="781" t="s">
        <v>316</v>
      </c>
      <c r="D35" s="782"/>
      <c r="E35" s="185"/>
      <c r="F35" s="186"/>
      <c r="G35" s="821" t="s">
        <v>317</v>
      </c>
      <c r="H35" s="822"/>
      <c r="I35" s="823"/>
      <c r="J35" s="187"/>
      <c r="L35" s="184"/>
      <c r="M35" s="184"/>
      <c r="N35" s="184"/>
      <c r="O35" s="184"/>
      <c r="P35" s="184"/>
      <c r="Q35" s="184"/>
      <c r="R35" s="184"/>
      <c r="S35" s="70"/>
      <c r="T35" s="83"/>
      <c r="U35" s="82"/>
      <c r="V35" s="82"/>
      <c r="W35" s="82"/>
      <c r="X35" s="82"/>
      <c r="Y35" s="82"/>
      <c r="Z35" s="82"/>
      <c r="AA35" s="82"/>
      <c r="AB35" s="82"/>
      <c r="AC35" s="82"/>
      <c r="AD35" s="71"/>
    </row>
    <row r="36" spans="2:37" s="76" customFormat="1" ht="16.5" customHeight="1" thickBot="1" x14ac:dyDescent="0.2">
      <c r="B36" s="77"/>
      <c r="C36" s="188" t="s">
        <v>318</v>
      </c>
      <c r="D36" s="189"/>
      <c r="E36" s="191"/>
      <c r="F36" s="192"/>
      <c r="G36" s="775" t="str">
        <f>Ⅰ!E9</f>
        <v/>
      </c>
      <c r="H36" s="776"/>
      <c r="I36" s="777"/>
      <c r="J36" s="187"/>
      <c r="K36" s="187"/>
      <c r="L36" s="184"/>
      <c r="M36" s="184"/>
      <c r="N36" s="184"/>
      <c r="O36" s="184"/>
      <c r="P36" s="184"/>
      <c r="Q36" s="184"/>
      <c r="R36" s="184"/>
      <c r="S36" s="70"/>
      <c r="T36" s="83"/>
      <c r="U36" s="82"/>
      <c r="V36" s="82"/>
      <c r="W36" s="82"/>
      <c r="X36" s="82"/>
      <c r="Y36" s="82"/>
      <c r="Z36" s="82"/>
      <c r="AA36" s="82"/>
      <c r="AB36" s="82"/>
      <c r="AC36" s="82"/>
      <c r="AD36" s="71"/>
    </row>
    <row r="37" spans="2:37" s="76" customFormat="1" ht="16.5" customHeight="1" thickTop="1" x14ac:dyDescent="0.15">
      <c r="B37" s="77"/>
      <c r="C37" s="193" t="s">
        <v>319</v>
      </c>
      <c r="D37" s="189"/>
      <c r="E37" s="191"/>
      <c r="F37" s="192"/>
      <c r="G37" s="192"/>
      <c r="H37" s="192"/>
      <c r="I37" s="194"/>
      <c r="J37" s="187"/>
      <c r="K37" s="187"/>
      <c r="L37" s="184"/>
      <c r="M37" s="184"/>
      <c r="N37" s="184"/>
      <c r="O37" s="184"/>
      <c r="P37" s="184"/>
      <c r="Q37" s="184"/>
      <c r="R37" s="184"/>
      <c r="S37" s="70"/>
      <c r="T37" s="83"/>
      <c r="U37" s="82"/>
      <c r="V37" s="82"/>
      <c r="W37" s="82"/>
      <c r="X37" s="82"/>
      <c r="Y37" s="82"/>
      <c r="Z37" s="82"/>
      <c r="AA37" s="82"/>
      <c r="AB37" s="82"/>
      <c r="AC37" s="82"/>
      <c r="AD37" s="71"/>
    </row>
    <row r="38" spans="2:37" s="76" customFormat="1" ht="16.5" customHeight="1" x14ac:dyDescent="0.15">
      <c r="B38" s="77"/>
      <c r="C38" s="195" t="s">
        <v>320</v>
      </c>
      <c r="D38" s="189"/>
      <c r="E38" s="191"/>
      <c r="F38" s="192"/>
      <c r="G38" s="190"/>
      <c r="H38" s="196"/>
      <c r="I38" s="194"/>
      <c r="J38" s="187"/>
      <c r="K38" s="187"/>
      <c r="L38" s="184"/>
      <c r="M38" s="184"/>
      <c r="N38" s="184"/>
      <c r="O38" s="184"/>
      <c r="P38" s="184"/>
      <c r="Q38" s="184"/>
      <c r="R38" s="184"/>
      <c r="S38" s="70"/>
      <c r="T38" s="83"/>
      <c r="U38" s="82"/>
      <c r="V38" s="82"/>
      <c r="W38" s="82"/>
      <c r="X38" s="82"/>
      <c r="Y38" s="82"/>
      <c r="Z38" s="82"/>
      <c r="AA38" s="82"/>
      <c r="AB38" s="82"/>
      <c r="AC38" s="82"/>
      <c r="AD38" s="71"/>
    </row>
    <row r="39" spans="2:37" s="76" customFormat="1" ht="16.5" customHeight="1" x14ac:dyDescent="0.15">
      <c r="B39" s="77"/>
      <c r="C39" s="197" t="s">
        <v>543</v>
      </c>
      <c r="D39" s="189"/>
      <c r="E39" s="191"/>
      <c r="F39" s="192"/>
      <c r="G39" s="190"/>
      <c r="H39" s="196"/>
      <c r="I39" s="194"/>
      <c r="J39" s="187"/>
      <c r="K39" s="187"/>
      <c r="L39" s="184"/>
      <c r="M39" s="184"/>
      <c r="N39" s="184"/>
      <c r="O39" s="184"/>
      <c r="P39" s="184"/>
      <c r="Q39" s="184"/>
      <c r="R39" s="184"/>
      <c r="S39" s="70"/>
      <c r="T39" s="83"/>
      <c r="U39" s="82"/>
      <c r="V39" s="82"/>
      <c r="W39" s="82"/>
      <c r="X39" s="82"/>
      <c r="Y39" s="82"/>
      <c r="Z39" s="82"/>
      <c r="AA39" s="82"/>
      <c r="AB39" s="82"/>
      <c r="AC39" s="82"/>
      <c r="AD39" s="71"/>
    </row>
    <row r="40" spans="2:37" s="198" customFormat="1" ht="28.5" customHeight="1" thickBot="1" x14ac:dyDescent="0.2">
      <c r="B40" s="199"/>
      <c r="C40" s="778" t="s">
        <v>321</v>
      </c>
      <c r="D40" s="779"/>
      <c r="E40" s="779"/>
      <c r="F40" s="779"/>
      <c r="G40" s="779"/>
      <c r="H40" s="779"/>
      <c r="I40" s="780"/>
      <c r="J40" s="200"/>
      <c r="R40" s="201"/>
      <c r="S40" s="202"/>
      <c r="T40" s="203"/>
      <c r="U40" s="204"/>
      <c r="V40" s="204"/>
      <c r="W40" s="204"/>
      <c r="X40" s="204"/>
      <c r="Y40" s="204"/>
      <c r="Z40" s="204"/>
      <c r="AA40" s="204"/>
      <c r="AB40" s="204"/>
      <c r="AC40" s="204"/>
      <c r="AD40" s="205"/>
    </row>
    <row r="41" spans="2:37" s="76" customFormat="1" ht="4.5" customHeight="1" x14ac:dyDescent="0.15">
      <c r="B41" s="173"/>
      <c r="F41" s="140"/>
      <c r="H41" s="173"/>
      <c r="I41" s="173"/>
      <c r="J41" s="184"/>
      <c r="R41" s="184"/>
      <c r="S41" s="70"/>
      <c r="T41" s="72"/>
      <c r="U41" s="82"/>
      <c r="V41" s="82"/>
      <c r="W41" s="82"/>
      <c r="X41" s="82"/>
      <c r="Y41" s="82"/>
      <c r="Z41" s="82"/>
      <c r="AA41" s="82"/>
      <c r="AB41" s="82"/>
      <c r="AC41" s="82"/>
      <c r="AD41" s="71"/>
    </row>
    <row r="42" spans="2:37" s="76" customFormat="1" ht="82.5" customHeight="1" x14ac:dyDescent="0.15">
      <c r="B42" s="763" t="str">
        <f>B1</f>
        <v>第48回宮崎県高等学校新人放送コンテスト 
第47回九州高校放送コンテスト宮崎県予選
第9回全九州高等学校総合文化祭福岡大会 宮崎県予選
第50回全国高等学校総合文化祭 放送部門
AM部門・VM部門 宮崎県予選</v>
      </c>
      <c r="C42" s="763"/>
      <c r="D42" s="763"/>
      <c r="E42" s="763"/>
      <c r="F42" s="763"/>
      <c r="G42" s="207" t="s">
        <v>322</v>
      </c>
      <c r="H42" s="208"/>
      <c r="I42" s="208"/>
      <c r="J42" s="200"/>
      <c r="K42" s="200"/>
      <c r="L42" s="200"/>
      <c r="M42" s="200"/>
      <c r="N42" s="200"/>
      <c r="O42" s="200"/>
      <c r="P42" s="200"/>
      <c r="Q42" s="200"/>
      <c r="R42" s="200"/>
      <c r="S42" s="70"/>
      <c r="T42" s="72"/>
      <c r="U42" s="82"/>
      <c r="V42" s="82"/>
      <c r="W42" s="82"/>
      <c r="X42" s="82"/>
      <c r="Y42" s="82"/>
      <c r="Z42" s="82"/>
      <c r="AA42" s="82"/>
      <c r="AB42" s="82"/>
      <c r="AC42" s="82"/>
      <c r="AD42" s="71"/>
    </row>
    <row r="43" spans="2:37" s="76" customFormat="1" ht="18.75" customHeight="1" x14ac:dyDescent="0.25">
      <c r="C43" s="221" t="s">
        <v>323</v>
      </c>
      <c r="D43" s="764">
        <f>C3</f>
        <v>0</v>
      </c>
      <c r="E43" s="764"/>
      <c r="F43" s="90"/>
      <c r="G43" s="774" t="str">
        <f>G36</f>
        <v/>
      </c>
      <c r="H43" s="774"/>
      <c r="I43" s="87"/>
      <c r="J43" s="184"/>
      <c r="S43" s="70"/>
      <c r="T43" s="72"/>
      <c r="U43" s="82"/>
      <c r="V43" s="82"/>
      <c r="W43" s="82"/>
      <c r="X43" s="82"/>
      <c r="Y43" s="82"/>
      <c r="Z43" s="82"/>
      <c r="AA43" s="82"/>
      <c r="AB43" s="82"/>
      <c r="AC43" s="82"/>
      <c r="AD43" s="71"/>
    </row>
    <row r="44" spans="2:37" s="76" customFormat="1" ht="7.5" customHeight="1" x14ac:dyDescent="0.25">
      <c r="C44" s="215"/>
      <c r="D44" s="144"/>
      <c r="F44" s="173"/>
      <c r="G44" s="173"/>
      <c r="H44" s="87"/>
      <c r="I44" s="87"/>
      <c r="J44" s="184"/>
      <c r="K44" s="184"/>
      <c r="L44" s="184"/>
      <c r="M44" s="184"/>
      <c r="N44" s="184"/>
      <c r="O44" s="184"/>
      <c r="P44" s="184"/>
      <c r="Q44" s="184"/>
      <c r="R44" s="184"/>
      <c r="S44" s="70"/>
      <c r="T44" s="72"/>
      <c r="U44" s="82"/>
      <c r="V44" s="82"/>
      <c r="W44" s="82"/>
      <c r="X44" s="82"/>
      <c r="Y44" s="82"/>
      <c r="Z44" s="82"/>
      <c r="AA44" s="82"/>
      <c r="AB44" s="82"/>
      <c r="AC44" s="82"/>
      <c r="AD44" s="71"/>
    </row>
    <row r="45" spans="2:37" s="76" customFormat="1" ht="16.5" customHeight="1" x14ac:dyDescent="0.15">
      <c r="C45" s="73" t="s">
        <v>324</v>
      </c>
      <c r="D45" s="216">
        <f>(Ⅰ!C17)</f>
        <v>0</v>
      </c>
      <c r="F45" s="217"/>
      <c r="G45" s="218" t="s">
        <v>325</v>
      </c>
      <c r="H45" s="220">
        <v>1</v>
      </c>
      <c r="I45" s="221" t="s">
        <v>326</v>
      </c>
      <c r="P45" s="82"/>
      <c r="Q45" s="82"/>
      <c r="R45" s="71"/>
      <c r="S45" s="70"/>
      <c r="T45" s="72"/>
      <c r="U45" s="82"/>
      <c r="V45" s="82"/>
      <c r="W45" s="82"/>
      <c r="X45" s="82"/>
      <c r="Y45" s="82"/>
      <c r="Z45" s="82"/>
      <c r="AA45" s="82"/>
      <c r="AB45" s="82"/>
      <c r="AC45" s="82"/>
      <c r="AD45" s="71"/>
    </row>
    <row r="46" spans="2:37" s="76" customFormat="1" ht="7.5" hidden="1" customHeight="1" x14ac:dyDescent="0.15">
      <c r="C46" s="222"/>
      <c r="D46" s="137"/>
      <c r="F46" s="140"/>
      <c r="G46" s="223"/>
      <c r="H46" s="223"/>
      <c r="I46" s="223"/>
      <c r="J46" s="223"/>
      <c r="P46" s="82"/>
      <c r="Q46" s="82"/>
      <c r="R46" s="71"/>
      <c r="S46" s="70"/>
      <c r="T46" s="72"/>
      <c r="U46" s="82"/>
      <c r="V46" s="82"/>
      <c r="W46" s="82"/>
      <c r="X46" s="82"/>
      <c r="Y46" s="82"/>
      <c r="Z46" s="82"/>
      <c r="AA46" s="82"/>
      <c r="AB46" s="82"/>
      <c r="AC46" s="82"/>
      <c r="AD46" s="71"/>
    </row>
    <row r="47" spans="2:37" s="76" customFormat="1" ht="16.5" hidden="1" customHeight="1" thickBot="1" x14ac:dyDescent="0.2">
      <c r="C47" s="224" t="s">
        <v>327</v>
      </c>
      <c r="D47" s="216">
        <f>D33</f>
        <v>0</v>
      </c>
      <c r="E47" s="225" t="s">
        <v>328</v>
      </c>
      <c r="J47" s="221"/>
      <c r="P47" s="82"/>
      <c r="Q47" s="82"/>
      <c r="R47" s="71"/>
      <c r="S47" s="70"/>
      <c r="T47" s="72"/>
      <c r="U47" s="82"/>
      <c r="V47" s="82"/>
      <c r="W47" s="82"/>
      <c r="X47" s="82"/>
      <c r="Y47" s="82"/>
      <c r="Z47" s="82"/>
      <c r="AA47" s="82"/>
      <c r="AB47" s="82"/>
      <c r="AC47" s="82"/>
      <c r="AD47" s="71"/>
    </row>
    <row r="48" spans="2:37" s="76" customFormat="1" ht="7.5" customHeight="1" thickBot="1" x14ac:dyDescent="0.2">
      <c r="B48" s="87"/>
      <c r="C48" s="87"/>
      <c r="D48" s="138"/>
      <c r="E48" s="74"/>
      <c r="H48" s="221"/>
      <c r="I48" s="221"/>
      <c r="J48" s="221"/>
      <c r="P48" s="82"/>
      <c r="Q48" s="82"/>
      <c r="R48" s="71"/>
      <c r="S48" s="70"/>
      <c r="T48" s="72"/>
      <c r="U48" s="71"/>
      <c r="V48" s="71"/>
      <c r="W48" s="71"/>
      <c r="X48" s="71"/>
      <c r="Y48" s="71"/>
      <c r="Z48" s="71"/>
      <c r="AA48" s="71"/>
      <c r="AB48" s="82"/>
      <c r="AC48" s="82"/>
      <c r="AD48" s="71"/>
    </row>
    <row r="49" spans="1:32" ht="31.5" customHeight="1" x14ac:dyDescent="0.15">
      <c r="B49" s="795" t="s">
        <v>329</v>
      </c>
      <c r="C49" s="855" t="s">
        <v>330</v>
      </c>
      <c r="D49" s="783" t="s">
        <v>1168</v>
      </c>
      <c r="E49" s="783" t="s">
        <v>331</v>
      </c>
      <c r="F49" s="797" t="s">
        <v>923</v>
      </c>
      <c r="G49" s="848" t="s">
        <v>924</v>
      </c>
      <c r="H49" s="571"/>
      <c r="I49" s="173"/>
      <c r="J49" s="806" t="s">
        <v>1311</v>
      </c>
      <c r="K49" s="807"/>
      <c r="L49" s="806" t="s">
        <v>907</v>
      </c>
      <c r="M49" s="807"/>
      <c r="Q49" s="82"/>
    </row>
    <row r="50" spans="1:32" ht="24.75" customHeight="1" thickBot="1" x14ac:dyDescent="0.2">
      <c r="B50" s="796"/>
      <c r="C50" s="856"/>
      <c r="D50" s="784"/>
      <c r="E50" s="784"/>
      <c r="F50" s="798"/>
      <c r="G50" s="849"/>
      <c r="H50" s="573"/>
      <c r="I50" s="228"/>
      <c r="J50" s="620" t="s">
        <v>332</v>
      </c>
      <c r="K50" s="621" t="s">
        <v>333</v>
      </c>
      <c r="L50" s="622" t="s">
        <v>332</v>
      </c>
      <c r="M50" s="623" t="s">
        <v>333</v>
      </c>
      <c r="Q50" s="82"/>
    </row>
    <row r="51" spans="1:32" ht="15.75" customHeight="1" thickTop="1" x14ac:dyDescent="0.15">
      <c r="A51" s="68">
        <v>1</v>
      </c>
      <c r="B51" s="348" t="str">
        <f>IF($C$4="", "",$C$4)</f>
        <v/>
      </c>
      <c r="C51" s="583" t="str">
        <f>IF($C$26=TRUE,(Ⅴ１!B6),"表示不可")</f>
        <v>表示不可</v>
      </c>
      <c r="D51" s="582" t="str">
        <f>IF($C$26=TRUE,(Ⅴ１!C6),"表示不可")</f>
        <v>表示不可</v>
      </c>
      <c r="E51" s="317" t="str">
        <f>IF($C$26=TRUE,(Ⅴ１!D6),"表示不可")</f>
        <v>表示不可</v>
      </c>
      <c r="F51" s="317" t="str">
        <f>IF($C$26=TRUE,(Ⅴ１!E6),"表示不可")</f>
        <v>表示不可</v>
      </c>
      <c r="G51" s="582" t="str">
        <f>IF($C$26=TRUE,(Ⅴ１!G6),"表示不可")</f>
        <v>表示不可</v>
      </c>
      <c r="H51" s="237" t="str">
        <f>IF($C$26=TRUE,"","表示不可")</f>
        <v>表示不可</v>
      </c>
      <c r="I51" s="569" t="str">
        <f>IF(C51="表示不可","",IF(Ⅴ１!C6="","",Ⅴ１!C6))</f>
        <v/>
      </c>
      <c r="J51" s="624" t="str">
        <f>IF(I51="","",VLOOKUP(I51,県放送部員データ!$A$2:$E$300,12,0))</f>
        <v/>
      </c>
      <c r="K51" s="625" t="str">
        <f>IF(I51="","",VLOOKUP(I51,県放送部員データ!$A$2:$E$300,9,0))</f>
        <v/>
      </c>
      <c r="L51" s="626" t="str">
        <f>IF(I51="","",VLOOKUP(I51,県放送部員データ!$A$2:$E$300,13,0))</f>
        <v/>
      </c>
      <c r="M51" s="627" t="str">
        <f>IF(I51="","",VLOOKUP(I51,県放送部員データ!$A$2:$E$300,10,0))</f>
        <v/>
      </c>
      <c r="Q51" s="82"/>
      <c r="AA51" s="520" t="str">
        <f>IF(B51="","",B51)</f>
        <v/>
      </c>
      <c r="AB51" s="520" t="str">
        <f>IF(C51="","",C51)</f>
        <v>表示不可</v>
      </c>
      <c r="AC51" s="520" t="str">
        <f>IF(D51="","",D51)</f>
        <v>表示不可</v>
      </c>
      <c r="AD51" s="520" t="str">
        <f>IF(D51="","",D51)</f>
        <v>表示不可</v>
      </c>
      <c r="AE51" s="520" t="str">
        <f>IF(E51="","",E51)</f>
        <v>表示不可</v>
      </c>
      <c r="AF51" s="520" t="str">
        <f>IF(F51="","",F51)</f>
        <v>表示不可</v>
      </c>
    </row>
    <row r="52" spans="1:32" ht="15.75" customHeight="1" x14ac:dyDescent="0.15">
      <c r="A52" s="68">
        <v>2</v>
      </c>
      <c r="B52" s="348" t="str">
        <f t="shared" ref="B52:B70" si="3">IF($C$4="", "",$C$4)</f>
        <v/>
      </c>
      <c r="C52" s="583" t="str">
        <f>IF($C$26=TRUE,(Ⅴ１!B7),"表示不可")</f>
        <v>表示不可</v>
      </c>
      <c r="D52" s="582" t="str">
        <f>IF($C$26=TRUE,(Ⅴ１!C7),"表示不可")</f>
        <v>表示不可</v>
      </c>
      <c r="E52" s="317" t="str">
        <f>IF($C$26=TRUE,(Ⅴ１!D7),"表示不可")</f>
        <v>表示不可</v>
      </c>
      <c r="F52" s="303" t="str">
        <f>IF($C$26=TRUE,(Ⅴ１!E7),"表示不可")</f>
        <v>表示不可</v>
      </c>
      <c r="G52" s="582" t="str">
        <f>IF($C$26=TRUE,(Ⅴ１!G7),"表示不可")</f>
        <v>表示不可</v>
      </c>
      <c r="H52" s="237" t="str">
        <f t="shared" ref="H52:H90" si="4">IF($C$26=TRUE,"","表示不可")</f>
        <v>表示不可</v>
      </c>
      <c r="I52" s="569" t="str">
        <f>IF(C52="表示不可","",IF(Ⅴ１!C7="","",Ⅴ１!C7))</f>
        <v/>
      </c>
      <c r="J52" s="628" t="str">
        <f>IF(I52="","",VLOOKUP(I52,県放送部員データ!$A$2:$E$300,12,0))</f>
        <v/>
      </c>
      <c r="K52" s="629" t="str">
        <f>IF(I52="","",VLOOKUP(I52,県放送部員データ!$A$2:$E$300,9,0))</f>
        <v/>
      </c>
      <c r="L52" s="630" t="str">
        <f>IF(I52="","",VLOOKUP(I52,県放送部員データ!$A$2:$E$300,13,0))</f>
        <v/>
      </c>
      <c r="M52" s="631" t="str">
        <f>IF(I52="","",VLOOKUP(I52,県放送部員データ!$A$2:$E$300,10,0))</f>
        <v/>
      </c>
      <c r="Q52" s="82"/>
      <c r="AA52" s="520" t="str">
        <f t="shared" ref="AA52:AA58" si="5">IF(B52="","",B52)</f>
        <v/>
      </c>
      <c r="AB52" s="520" t="str">
        <f t="shared" ref="AB52:AB58" si="6">IF(C52="","",C52)</f>
        <v>表示不可</v>
      </c>
      <c r="AC52" s="520" t="str">
        <f t="shared" ref="AC52:AC90" si="7">IF(D52="","",D52)</f>
        <v>表示不可</v>
      </c>
      <c r="AD52" s="520" t="str">
        <f t="shared" ref="AD52:AD58" si="8">IF(D52="","",D52)</f>
        <v>表示不可</v>
      </c>
      <c r="AE52" s="520" t="str">
        <f t="shared" ref="AE52:AE58" si="9">IF(E52="","",E52)</f>
        <v>表示不可</v>
      </c>
      <c r="AF52" s="520" t="str">
        <f t="shared" ref="AF52:AF58" si="10">IF(F52="","",F52)</f>
        <v>表示不可</v>
      </c>
    </row>
    <row r="53" spans="1:32" ht="15.75" customHeight="1" x14ac:dyDescent="0.15">
      <c r="A53" s="68">
        <v>3</v>
      </c>
      <c r="B53" s="348" t="str">
        <f t="shared" si="3"/>
        <v/>
      </c>
      <c r="C53" s="583" t="str">
        <f>IF($C$26=TRUE,(Ⅴ１!B8),"表示不可")</f>
        <v>表示不可</v>
      </c>
      <c r="D53" s="582" t="str">
        <f>IF($C$26=TRUE,(Ⅴ１!C8),"表示不可")</f>
        <v>表示不可</v>
      </c>
      <c r="E53" s="317" t="str">
        <f>IF($C$26=TRUE,(Ⅴ１!D8),"表示不可")</f>
        <v>表示不可</v>
      </c>
      <c r="F53" s="303" t="str">
        <f>IF($C$26=TRUE,(Ⅴ１!E8),"表示不可")</f>
        <v>表示不可</v>
      </c>
      <c r="G53" s="582" t="str">
        <f>IF($C$26=TRUE,(Ⅴ１!G8),"表示不可")</f>
        <v>表示不可</v>
      </c>
      <c r="H53" s="237" t="str">
        <f t="shared" si="4"/>
        <v>表示不可</v>
      </c>
      <c r="I53" s="569" t="str">
        <f>IF(C53="表示不可","",IF(Ⅴ１!C8="","",Ⅴ１!C8))</f>
        <v/>
      </c>
      <c r="J53" s="628" t="str">
        <f>IF(I53="","",VLOOKUP(I53,県放送部員データ!$A$2:$E$300,12,0))</f>
        <v/>
      </c>
      <c r="K53" s="629" t="str">
        <f>IF(I53="","",VLOOKUP(I53,県放送部員データ!$A$2:$E$300,9,0))</f>
        <v/>
      </c>
      <c r="L53" s="630" t="str">
        <f>IF(I53="","",VLOOKUP(I53,県放送部員データ!$A$2:$E$300,13,0))</f>
        <v/>
      </c>
      <c r="M53" s="631" t="str">
        <f>IF(I53="","",VLOOKUP(I53,県放送部員データ!$A$2:$E$300,10,0))</f>
        <v/>
      </c>
      <c r="Q53" s="82"/>
      <c r="AA53" s="520" t="str">
        <f t="shared" si="5"/>
        <v/>
      </c>
      <c r="AB53" s="520" t="str">
        <f t="shared" si="6"/>
        <v>表示不可</v>
      </c>
      <c r="AC53" s="520" t="str">
        <f t="shared" si="7"/>
        <v>表示不可</v>
      </c>
      <c r="AD53" s="520" t="str">
        <f t="shared" si="8"/>
        <v>表示不可</v>
      </c>
      <c r="AE53" s="520" t="str">
        <f t="shared" si="9"/>
        <v>表示不可</v>
      </c>
      <c r="AF53" s="520" t="str">
        <f t="shared" si="10"/>
        <v>表示不可</v>
      </c>
    </row>
    <row r="54" spans="1:32" ht="15.75" customHeight="1" x14ac:dyDescent="0.15">
      <c r="A54" s="68">
        <v>4</v>
      </c>
      <c r="B54" s="348" t="str">
        <f t="shared" si="3"/>
        <v/>
      </c>
      <c r="C54" s="583" t="str">
        <f>IF($C$26=TRUE,(Ⅴ１!B9),"表示不可")</f>
        <v>表示不可</v>
      </c>
      <c r="D54" s="582" t="str">
        <f>IF($C$26=TRUE,(Ⅴ１!C9),"表示不可")</f>
        <v>表示不可</v>
      </c>
      <c r="E54" s="317" t="str">
        <f>IF($C$26=TRUE,(Ⅴ１!D9),"表示不可")</f>
        <v>表示不可</v>
      </c>
      <c r="F54" s="303" t="str">
        <f>IF($C$26=TRUE,(Ⅴ１!E9),"表示不可")</f>
        <v>表示不可</v>
      </c>
      <c r="G54" s="582" t="str">
        <f>IF($C$26=TRUE,(Ⅴ１!G9),"表示不可")</f>
        <v>表示不可</v>
      </c>
      <c r="H54" s="237" t="str">
        <f t="shared" si="4"/>
        <v>表示不可</v>
      </c>
      <c r="I54" s="569" t="str">
        <f>IF(C54="表示不可","",IF(Ⅴ１!C9="","",Ⅴ１!C9))</f>
        <v/>
      </c>
      <c r="J54" s="628" t="str">
        <f>IF(I54="","",VLOOKUP(I54,県放送部員データ!$A$2:$E$300,12,0))</f>
        <v/>
      </c>
      <c r="K54" s="629" t="str">
        <f>IF(I54="","",VLOOKUP(I54,県放送部員データ!$A$2:$E$300,9,0))</f>
        <v/>
      </c>
      <c r="L54" s="630" t="str">
        <f>IF(I54="","",VLOOKUP(I54,県放送部員データ!$A$2:$E$300,13,0))</f>
        <v/>
      </c>
      <c r="M54" s="631" t="str">
        <f>IF(I54="","",VLOOKUP(I54,県放送部員データ!$A$2:$E$300,10,0))</f>
        <v/>
      </c>
      <c r="P54" s="248"/>
      <c r="Q54" s="82"/>
      <c r="AA54" s="520" t="str">
        <f t="shared" si="5"/>
        <v/>
      </c>
      <c r="AB54" s="520" t="str">
        <f t="shared" si="6"/>
        <v>表示不可</v>
      </c>
      <c r="AC54" s="520" t="str">
        <f t="shared" si="7"/>
        <v>表示不可</v>
      </c>
      <c r="AD54" s="520" t="str">
        <f t="shared" si="8"/>
        <v>表示不可</v>
      </c>
      <c r="AE54" s="520" t="str">
        <f t="shared" si="9"/>
        <v>表示不可</v>
      </c>
      <c r="AF54" s="520" t="str">
        <f t="shared" si="10"/>
        <v>表示不可</v>
      </c>
    </row>
    <row r="55" spans="1:32" ht="15.75" customHeight="1" thickBot="1" x14ac:dyDescent="0.2">
      <c r="A55" s="68">
        <v>5</v>
      </c>
      <c r="B55" s="349" t="str">
        <f t="shared" si="3"/>
        <v/>
      </c>
      <c r="C55" s="584" t="str">
        <f>IF($C$26=TRUE,(Ⅴ１!B10),"表示不可")</f>
        <v>表示不可</v>
      </c>
      <c r="D55" s="585" t="str">
        <f>IF($C$26=TRUE,(Ⅴ１!C10),"表示不可")</f>
        <v>表示不可</v>
      </c>
      <c r="E55" s="350" t="str">
        <f>IF($C$26=TRUE,(Ⅴ１!D10),"表示不可")</f>
        <v>表示不可</v>
      </c>
      <c r="F55" s="323" t="str">
        <f>IF($C$26=TRUE,(Ⅴ１!E10),"表示不可")</f>
        <v>表示不可</v>
      </c>
      <c r="G55" s="585" t="str">
        <f>IF($C$26=TRUE,(Ⅴ１!G10),"表示不可")</f>
        <v>表示不可</v>
      </c>
      <c r="H55" s="252" t="str">
        <f t="shared" si="4"/>
        <v>表示不可</v>
      </c>
      <c r="I55" s="569" t="str">
        <f>IF(C55="表示不可","",IF(Ⅴ１!C10="","",Ⅴ１!C10))</f>
        <v/>
      </c>
      <c r="J55" s="632" t="str">
        <f>IF(I55="","",VLOOKUP(I55,県放送部員データ!$A$2:$E$300,12,0))</f>
        <v/>
      </c>
      <c r="K55" s="633" t="str">
        <f>IF(I55="","",VLOOKUP(I55,県放送部員データ!$A$2:$E$300,9,0))</f>
        <v/>
      </c>
      <c r="L55" s="634" t="str">
        <f>IF(I55="","",VLOOKUP(I55,県放送部員データ!$A$2:$E$300,13,0))</f>
        <v/>
      </c>
      <c r="M55" s="635" t="str">
        <f>IF(I55="","",VLOOKUP(I55,県放送部員データ!$A$2:$E$300,10,0))</f>
        <v/>
      </c>
      <c r="Q55" s="82"/>
      <c r="AA55" s="520" t="str">
        <f t="shared" si="5"/>
        <v/>
      </c>
      <c r="AB55" s="520" t="str">
        <f t="shared" si="6"/>
        <v>表示不可</v>
      </c>
      <c r="AC55" s="520" t="str">
        <f t="shared" si="7"/>
        <v>表示不可</v>
      </c>
      <c r="AD55" s="520" t="str">
        <f t="shared" si="8"/>
        <v>表示不可</v>
      </c>
      <c r="AE55" s="520" t="str">
        <f t="shared" si="9"/>
        <v>表示不可</v>
      </c>
      <c r="AF55" s="520" t="str">
        <f t="shared" si="10"/>
        <v>表示不可</v>
      </c>
    </row>
    <row r="56" spans="1:32" ht="15.75" customHeight="1" x14ac:dyDescent="0.15">
      <c r="A56" s="68">
        <v>6</v>
      </c>
      <c r="B56" s="351" t="str">
        <f t="shared" si="3"/>
        <v/>
      </c>
      <c r="C56" s="586" t="str">
        <f>IF($C$26=TRUE,(Ⅴ１!B11),"表示不可")</f>
        <v>表示不可</v>
      </c>
      <c r="D56" s="587" t="str">
        <f>IF($C$26=TRUE,(Ⅴ１!C11),"表示不可")</f>
        <v>表示不可</v>
      </c>
      <c r="E56" s="329" t="str">
        <f>IF($C$26=TRUE,(Ⅴ１!D11),"表示不可")</f>
        <v>表示不可</v>
      </c>
      <c r="F56" s="329" t="str">
        <f>IF($C$26=TRUE,(Ⅴ１!E11),"表示不可")</f>
        <v>表示不可</v>
      </c>
      <c r="G56" s="587" t="str">
        <f>IF($C$26=TRUE,(Ⅴ１!G11),"表示不可")</f>
        <v>表示不可</v>
      </c>
      <c r="H56" s="262" t="str">
        <f t="shared" si="4"/>
        <v>表示不可</v>
      </c>
      <c r="I56" s="569" t="str">
        <f>IF(C56="表示不可","",IF(Ⅴ１!C11="","",Ⅴ１!C11))</f>
        <v/>
      </c>
      <c r="J56" s="636" t="str">
        <f>IF(I56="","",VLOOKUP(I56,県放送部員データ!$A$2:$E$300,12,0))</f>
        <v/>
      </c>
      <c r="K56" s="637" t="str">
        <f>IF(I56="","",VLOOKUP(I56,県放送部員データ!$A$2:$E$300,9,0))</f>
        <v/>
      </c>
      <c r="L56" s="638" t="str">
        <f>IF(I56="","",VLOOKUP(I56,県放送部員データ!$A$2:$E$300,13,0))</f>
        <v/>
      </c>
      <c r="M56" s="639" t="str">
        <f>IF(I56="","",VLOOKUP(I56,県放送部員データ!$A$2:$E$300,10,0))</f>
        <v/>
      </c>
      <c r="Q56" s="82"/>
      <c r="AA56" s="520" t="str">
        <f t="shared" si="5"/>
        <v/>
      </c>
      <c r="AB56" s="520" t="str">
        <f t="shared" si="6"/>
        <v>表示不可</v>
      </c>
      <c r="AC56" s="520" t="str">
        <f t="shared" si="7"/>
        <v>表示不可</v>
      </c>
      <c r="AD56" s="520" t="str">
        <f t="shared" si="8"/>
        <v>表示不可</v>
      </c>
      <c r="AE56" s="520" t="str">
        <f t="shared" si="9"/>
        <v>表示不可</v>
      </c>
      <c r="AF56" s="520" t="str">
        <f t="shared" si="10"/>
        <v>表示不可</v>
      </c>
    </row>
    <row r="57" spans="1:32" ht="15.75" customHeight="1" x14ac:dyDescent="0.15">
      <c r="A57" s="68">
        <v>7</v>
      </c>
      <c r="B57" s="348" t="str">
        <f t="shared" si="3"/>
        <v/>
      </c>
      <c r="C57" s="583" t="str">
        <f>IF($C$26=TRUE,(Ⅴ１!B12),"表示不可")</f>
        <v>表示不可</v>
      </c>
      <c r="D57" s="582" t="str">
        <f>IF($C$26=TRUE,(Ⅴ１!C12),"表示不可")</f>
        <v>表示不可</v>
      </c>
      <c r="E57" s="317" t="str">
        <f>IF($C$26=TRUE,(Ⅴ１!D12),"表示不可")</f>
        <v>表示不可</v>
      </c>
      <c r="F57" s="303" t="str">
        <f>IF($C$26=TRUE,(Ⅴ１!E12),"表示不可")</f>
        <v>表示不可</v>
      </c>
      <c r="G57" s="582" t="str">
        <f>IF($C$26=TRUE,(Ⅴ１!G12),"表示不可")</f>
        <v>表示不可</v>
      </c>
      <c r="H57" s="237" t="str">
        <f t="shared" si="4"/>
        <v>表示不可</v>
      </c>
      <c r="I57" s="569" t="str">
        <f>IF(C57="表示不可","",IF(Ⅴ１!C12="","",Ⅴ１!C12))</f>
        <v/>
      </c>
      <c r="J57" s="628" t="str">
        <f>IF(I57="","",VLOOKUP(I57,県放送部員データ!$A$2:$E$300,12,0))</f>
        <v/>
      </c>
      <c r="K57" s="629" t="str">
        <f>IF(I57="","",VLOOKUP(I57,県放送部員データ!$A$2:$E$300,9,0))</f>
        <v/>
      </c>
      <c r="L57" s="630" t="str">
        <f>IF(I57="","",VLOOKUP(I57,県放送部員データ!$A$2:$E$300,13,0))</f>
        <v/>
      </c>
      <c r="M57" s="640" t="str">
        <f>IF(I57="","",VLOOKUP(I57,県放送部員データ!$A$2:$E$300,10,0))</f>
        <v/>
      </c>
      <c r="P57" s="248"/>
      <c r="Q57" s="82"/>
      <c r="AA57" s="520" t="str">
        <f t="shared" si="5"/>
        <v/>
      </c>
      <c r="AB57" s="520" t="str">
        <f t="shared" si="6"/>
        <v>表示不可</v>
      </c>
      <c r="AC57" s="520" t="str">
        <f t="shared" si="7"/>
        <v>表示不可</v>
      </c>
      <c r="AD57" s="520" t="str">
        <f t="shared" si="8"/>
        <v>表示不可</v>
      </c>
      <c r="AE57" s="520" t="str">
        <f t="shared" si="9"/>
        <v>表示不可</v>
      </c>
      <c r="AF57" s="520" t="str">
        <f t="shared" si="10"/>
        <v>表示不可</v>
      </c>
    </row>
    <row r="58" spans="1:32" ht="15.75" customHeight="1" x14ac:dyDescent="0.15">
      <c r="A58" s="68">
        <v>8</v>
      </c>
      <c r="B58" s="348" t="str">
        <f t="shared" si="3"/>
        <v/>
      </c>
      <c r="C58" s="583" t="str">
        <f>IF($C$26=TRUE,(Ⅴ１!B13),"表示不可")</f>
        <v>表示不可</v>
      </c>
      <c r="D58" s="582" t="str">
        <f>IF($C$26=TRUE,(Ⅴ１!C13),"表示不可")</f>
        <v>表示不可</v>
      </c>
      <c r="E58" s="317" t="str">
        <f>IF($C$26=TRUE,(Ⅴ１!D13),"表示不可")</f>
        <v>表示不可</v>
      </c>
      <c r="F58" s="303" t="str">
        <f>IF($C$26=TRUE,(Ⅴ１!E13),"表示不可")</f>
        <v>表示不可</v>
      </c>
      <c r="G58" s="582" t="str">
        <f>IF($C$26=TRUE,(Ⅴ１!G13),"表示不可")</f>
        <v>表示不可</v>
      </c>
      <c r="H58" s="237" t="str">
        <f t="shared" si="4"/>
        <v>表示不可</v>
      </c>
      <c r="I58" s="569" t="str">
        <f>IF(C58="表示不可","",IF(Ⅴ１!C13="","",Ⅴ１!C13))</f>
        <v/>
      </c>
      <c r="J58" s="628" t="str">
        <f>IF(I58="","",VLOOKUP(I58,県放送部員データ!$A$2:$E$300,12,0))</f>
        <v/>
      </c>
      <c r="K58" s="629" t="str">
        <f>IF(I58="","",VLOOKUP(I58,県放送部員データ!$A$2:$E$300,9,0))</f>
        <v/>
      </c>
      <c r="L58" s="630" t="str">
        <f>IF(I58="","",VLOOKUP(I58,県放送部員データ!$A$2:$E$300,13,0))</f>
        <v/>
      </c>
      <c r="M58" s="631" t="str">
        <f>IF(I58="","",VLOOKUP(I58,県放送部員データ!$A$2:$E$300,10,0))</f>
        <v/>
      </c>
      <c r="Q58" s="82"/>
      <c r="AA58" s="520" t="str">
        <f t="shared" si="5"/>
        <v/>
      </c>
      <c r="AB58" s="520" t="str">
        <f t="shared" si="6"/>
        <v>表示不可</v>
      </c>
      <c r="AC58" s="520" t="str">
        <f t="shared" si="7"/>
        <v>表示不可</v>
      </c>
      <c r="AD58" s="520" t="str">
        <f t="shared" si="8"/>
        <v>表示不可</v>
      </c>
      <c r="AE58" s="520" t="str">
        <f t="shared" si="9"/>
        <v>表示不可</v>
      </c>
      <c r="AF58" s="520" t="str">
        <f t="shared" si="10"/>
        <v>表示不可</v>
      </c>
    </row>
    <row r="59" spans="1:32" ht="15.75" customHeight="1" x14ac:dyDescent="0.15">
      <c r="A59" s="68">
        <v>9</v>
      </c>
      <c r="B59" s="348" t="str">
        <f t="shared" si="3"/>
        <v/>
      </c>
      <c r="C59" s="583" t="str">
        <f>IF($C$26=TRUE,(Ⅴ１!B14),"表示不可")</f>
        <v>表示不可</v>
      </c>
      <c r="D59" s="582" t="str">
        <f>IF($C$26=TRUE,(Ⅴ１!C14),"表示不可")</f>
        <v>表示不可</v>
      </c>
      <c r="E59" s="317" t="str">
        <f>IF($C$26=TRUE,(Ⅴ１!D14),"表示不可")</f>
        <v>表示不可</v>
      </c>
      <c r="F59" s="303" t="str">
        <f>IF($C$26=TRUE,(Ⅴ１!E14),"表示不可")</f>
        <v>表示不可</v>
      </c>
      <c r="G59" s="582" t="str">
        <f>IF($C$26=TRUE,(Ⅴ１!G14),"表示不可")</f>
        <v>表示不可</v>
      </c>
      <c r="H59" s="237" t="str">
        <f t="shared" si="4"/>
        <v>表示不可</v>
      </c>
      <c r="I59" s="569" t="str">
        <f>IF(C59="表示不可","",IF(Ⅴ１!C14="","",Ⅴ１!C14))</f>
        <v/>
      </c>
      <c r="J59" s="628" t="str">
        <f>IF(I59="","",VLOOKUP(I59,県放送部員データ!$A$2:$E$300,12,0))</f>
        <v/>
      </c>
      <c r="K59" s="629" t="str">
        <f>IF(I59="","",VLOOKUP(I59,県放送部員データ!$A$2:$E$300,9,0))</f>
        <v/>
      </c>
      <c r="L59" s="630" t="str">
        <f>IF(I59="","",VLOOKUP(I59,県放送部員データ!$A$2:$E$300,13,0))</f>
        <v/>
      </c>
      <c r="M59" s="631" t="str">
        <f>IF(I59="","",VLOOKUP(I59,県放送部員データ!$A$2:$E$300,10,0))</f>
        <v/>
      </c>
      <c r="Q59" s="82"/>
      <c r="AA59" s="520" t="str">
        <f t="shared" ref="AA59:AA90" si="11">IF(B59="","",B59)</f>
        <v/>
      </c>
      <c r="AB59" s="520" t="str">
        <f t="shared" ref="AB59:AB90" si="12">IF(C59="","",C59)</f>
        <v>表示不可</v>
      </c>
      <c r="AC59" s="520" t="str">
        <f t="shared" si="7"/>
        <v>表示不可</v>
      </c>
      <c r="AD59" s="520" t="str">
        <f t="shared" ref="AD59:AD90" si="13">IF(D59="","",D59)</f>
        <v>表示不可</v>
      </c>
      <c r="AE59" s="520" t="str">
        <f t="shared" ref="AE59:AE90" si="14">IF(E59="","",E59)</f>
        <v>表示不可</v>
      </c>
      <c r="AF59" s="520" t="str">
        <f t="shared" ref="AF59:AF90" si="15">IF(F59="","",F59)</f>
        <v>表示不可</v>
      </c>
    </row>
    <row r="60" spans="1:32" ht="15.75" customHeight="1" thickBot="1" x14ac:dyDescent="0.2">
      <c r="A60" s="68">
        <v>10</v>
      </c>
      <c r="B60" s="352" t="str">
        <f t="shared" si="3"/>
        <v/>
      </c>
      <c r="C60" s="588" t="str">
        <f>IF($C$26=TRUE,(Ⅴ１!B15),"表示不可")</f>
        <v>表示不可</v>
      </c>
      <c r="D60" s="589" t="str">
        <f>IF($C$26=TRUE,(Ⅴ１!C15),"表示不可")</f>
        <v>表示不可</v>
      </c>
      <c r="E60" s="353" t="str">
        <f>IF($C$26=TRUE,(Ⅴ１!D15),"表示不可")</f>
        <v>表示不可</v>
      </c>
      <c r="F60" s="311" t="str">
        <f>IF($C$26=TRUE,(Ⅴ１!E15),"表示不可")</f>
        <v>表示不可</v>
      </c>
      <c r="G60" s="589" t="str">
        <f>IF($C$26=TRUE,(Ⅴ１!G15),"表示不可")</f>
        <v>表示不可</v>
      </c>
      <c r="H60" s="270" t="str">
        <f t="shared" si="4"/>
        <v>表示不可</v>
      </c>
      <c r="I60" s="569" t="str">
        <f>IF(C60="表示不可","",IF(Ⅴ１!C15="","",Ⅴ１!C15))</f>
        <v/>
      </c>
      <c r="J60" s="641" t="str">
        <f>IF(I60="","",VLOOKUP(I60,県放送部員データ!$A$2:$E$300,12,0))</f>
        <v/>
      </c>
      <c r="K60" s="642" t="str">
        <f>IF(I60="","",VLOOKUP(I60,県放送部員データ!$A$2:$E$300,9,0))</f>
        <v/>
      </c>
      <c r="L60" s="643" t="str">
        <f>IF(I60="","",VLOOKUP(I60,県放送部員データ!$A$2:$E$300,13,0))</f>
        <v/>
      </c>
      <c r="M60" s="644" t="str">
        <f>IF(I60="","",VLOOKUP(I60,県放送部員データ!$A$2:$E$300,10,0))</f>
        <v/>
      </c>
      <c r="Q60" s="82"/>
      <c r="AA60" s="520" t="str">
        <f t="shared" si="11"/>
        <v/>
      </c>
      <c r="AB60" s="520" t="str">
        <f t="shared" si="12"/>
        <v>表示不可</v>
      </c>
      <c r="AC60" s="520" t="str">
        <f t="shared" si="7"/>
        <v>表示不可</v>
      </c>
      <c r="AD60" s="520" t="str">
        <f t="shared" si="13"/>
        <v>表示不可</v>
      </c>
      <c r="AE60" s="520" t="str">
        <f t="shared" si="14"/>
        <v>表示不可</v>
      </c>
      <c r="AF60" s="520" t="str">
        <f t="shared" si="15"/>
        <v>表示不可</v>
      </c>
    </row>
    <row r="61" spans="1:32" ht="15.75" customHeight="1" x14ac:dyDescent="0.15">
      <c r="A61" s="68">
        <v>11</v>
      </c>
      <c r="B61" s="348" t="str">
        <f t="shared" si="3"/>
        <v/>
      </c>
      <c r="C61" s="583" t="str">
        <f>IF($C$26=TRUE,(Ⅴ１!B16),"表示不可")</f>
        <v>表示不可</v>
      </c>
      <c r="D61" s="582" t="str">
        <f>IF($C$26=TRUE,(Ⅴ１!C16),"表示不可")</f>
        <v>表示不可</v>
      </c>
      <c r="E61" s="317" t="str">
        <f>IF($C$26=TRUE,(Ⅴ１!D16),"表示不可")</f>
        <v>表示不可</v>
      </c>
      <c r="F61" s="317" t="str">
        <f>IF($C$26=TRUE,(Ⅴ１!E16),"表示不可")</f>
        <v>表示不可</v>
      </c>
      <c r="G61" s="582" t="str">
        <f>IF($C$26=TRUE,(Ⅴ１!G16),"表示不可")</f>
        <v>表示不可</v>
      </c>
      <c r="H61" s="237" t="str">
        <f t="shared" si="4"/>
        <v>表示不可</v>
      </c>
      <c r="I61" s="569" t="str">
        <f>IF(C61="表示不可","",IF(Ⅴ１!C16="","",Ⅴ１!C16))</f>
        <v/>
      </c>
      <c r="J61" s="645" t="str">
        <f>IF(I61="","",VLOOKUP(I61,県放送部員データ!$A$2:$E$300,12,0))</f>
        <v/>
      </c>
      <c r="K61" s="646" t="str">
        <f>IF(I61="","",VLOOKUP(I61,県放送部員データ!$A$2:$E$300,9,0))</f>
        <v/>
      </c>
      <c r="L61" s="647" t="str">
        <f>IF(I61="","",VLOOKUP(I61,県放送部員データ!$A$2:$E$300,13,0))</f>
        <v/>
      </c>
      <c r="M61" s="648" t="str">
        <f>IF(I61="","",VLOOKUP(I61,県放送部員データ!$A$2:$E$300,10,0))</f>
        <v/>
      </c>
      <c r="Q61" s="82"/>
      <c r="AA61" s="520" t="str">
        <f t="shared" si="11"/>
        <v/>
      </c>
      <c r="AB61" s="520" t="str">
        <f t="shared" si="12"/>
        <v>表示不可</v>
      </c>
      <c r="AC61" s="520" t="str">
        <f t="shared" si="7"/>
        <v>表示不可</v>
      </c>
      <c r="AD61" s="520" t="str">
        <f t="shared" si="13"/>
        <v>表示不可</v>
      </c>
      <c r="AE61" s="520" t="str">
        <f t="shared" si="14"/>
        <v>表示不可</v>
      </c>
      <c r="AF61" s="520" t="str">
        <f t="shared" si="15"/>
        <v>表示不可</v>
      </c>
    </row>
    <row r="62" spans="1:32" ht="15.75" customHeight="1" x14ac:dyDescent="0.15">
      <c r="A62" s="68">
        <v>12</v>
      </c>
      <c r="B62" s="348" t="str">
        <f t="shared" si="3"/>
        <v/>
      </c>
      <c r="C62" s="583" t="str">
        <f>IF($C$26=TRUE,(Ⅴ１!B17),"表示不可")</f>
        <v>表示不可</v>
      </c>
      <c r="D62" s="582" t="str">
        <f>IF($C$26=TRUE,(Ⅴ１!C17),"表示不可")</f>
        <v>表示不可</v>
      </c>
      <c r="E62" s="317" t="str">
        <f>IF($C$26=TRUE,(Ⅴ１!D17),"表示不可")</f>
        <v>表示不可</v>
      </c>
      <c r="F62" s="303" t="str">
        <f>IF($C$26=TRUE,(Ⅴ１!E17),"表示不可")</f>
        <v>表示不可</v>
      </c>
      <c r="G62" s="582" t="str">
        <f>IF($C$26=TRUE,(Ⅴ１!G17),"表示不可")</f>
        <v>表示不可</v>
      </c>
      <c r="H62" s="237" t="str">
        <f t="shared" si="4"/>
        <v>表示不可</v>
      </c>
      <c r="I62" s="569" t="str">
        <f>IF(C62="表示不可","",IF(Ⅴ１!C17="","",Ⅴ１!C17))</f>
        <v/>
      </c>
      <c r="J62" s="628" t="str">
        <f>IF(I62="","",VLOOKUP(I62,県放送部員データ!$A$2:$E$300,12,0))</f>
        <v/>
      </c>
      <c r="K62" s="629" t="str">
        <f>IF(I62="","",VLOOKUP(I62,県放送部員データ!$A$2:$E$300,9,0))</f>
        <v/>
      </c>
      <c r="L62" s="630" t="str">
        <f>IF(I62="","",VLOOKUP(I62,県放送部員データ!$A$2:$E$300,13,0))</f>
        <v/>
      </c>
      <c r="M62" s="640" t="str">
        <f>IF(I62="","",VLOOKUP(I62,県放送部員データ!$A$2:$E$300,10,0))</f>
        <v/>
      </c>
      <c r="P62" s="248"/>
      <c r="Q62" s="82"/>
      <c r="AA62" s="520" t="str">
        <f t="shared" si="11"/>
        <v/>
      </c>
      <c r="AB62" s="520" t="str">
        <f t="shared" si="12"/>
        <v>表示不可</v>
      </c>
      <c r="AC62" s="520" t="str">
        <f t="shared" si="7"/>
        <v>表示不可</v>
      </c>
      <c r="AD62" s="520" t="str">
        <f t="shared" si="13"/>
        <v>表示不可</v>
      </c>
      <c r="AE62" s="520" t="str">
        <f t="shared" si="14"/>
        <v>表示不可</v>
      </c>
      <c r="AF62" s="520" t="str">
        <f t="shared" si="15"/>
        <v>表示不可</v>
      </c>
    </row>
    <row r="63" spans="1:32" ht="15.75" customHeight="1" x14ac:dyDescent="0.15">
      <c r="A63" s="68">
        <v>13</v>
      </c>
      <c r="B63" s="348" t="str">
        <f t="shared" si="3"/>
        <v/>
      </c>
      <c r="C63" s="583" t="str">
        <f>IF($C$26=TRUE,(Ⅴ１!B18),"表示不可")</f>
        <v>表示不可</v>
      </c>
      <c r="D63" s="582" t="str">
        <f>IF($C$26=TRUE,(Ⅴ１!C18),"表示不可")</f>
        <v>表示不可</v>
      </c>
      <c r="E63" s="317" t="str">
        <f>IF($C$26=TRUE,(Ⅴ１!D18),"表示不可")</f>
        <v>表示不可</v>
      </c>
      <c r="F63" s="303" t="str">
        <f>IF($C$26=TRUE,(Ⅴ１!E18),"表示不可")</f>
        <v>表示不可</v>
      </c>
      <c r="G63" s="582" t="str">
        <f>IF($C$26=TRUE,(Ⅴ１!G18),"表示不可")</f>
        <v>表示不可</v>
      </c>
      <c r="H63" s="237" t="str">
        <f t="shared" si="4"/>
        <v>表示不可</v>
      </c>
      <c r="I63" s="569" t="str">
        <f>IF(C63="表示不可","",IF(Ⅴ１!C18="","",Ⅴ１!C18))</f>
        <v/>
      </c>
      <c r="J63" s="628" t="str">
        <f>IF(I63="","",VLOOKUP(I63,県放送部員データ!$A$2:$E$300,12,0))</f>
        <v/>
      </c>
      <c r="K63" s="629" t="str">
        <f>IF(I63="","",VLOOKUP(I63,県放送部員データ!$A$2:$E$300,9,0))</f>
        <v/>
      </c>
      <c r="L63" s="630" t="str">
        <f>IF(I63="","",VLOOKUP(I63,県放送部員データ!$A$2:$E$300,13,0))</f>
        <v/>
      </c>
      <c r="M63" s="631" t="str">
        <f>IF(I63="","",VLOOKUP(I63,県放送部員データ!$A$2:$E$300,10,0))</f>
        <v/>
      </c>
      <c r="Q63" s="82"/>
      <c r="AA63" s="520" t="str">
        <f t="shared" si="11"/>
        <v/>
      </c>
      <c r="AB63" s="520" t="str">
        <f t="shared" si="12"/>
        <v>表示不可</v>
      </c>
      <c r="AC63" s="520" t="str">
        <f t="shared" si="7"/>
        <v>表示不可</v>
      </c>
      <c r="AD63" s="520" t="str">
        <f t="shared" si="13"/>
        <v>表示不可</v>
      </c>
      <c r="AE63" s="520" t="str">
        <f t="shared" si="14"/>
        <v>表示不可</v>
      </c>
      <c r="AF63" s="520" t="str">
        <f t="shared" si="15"/>
        <v>表示不可</v>
      </c>
    </row>
    <row r="64" spans="1:32" ht="15.75" customHeight="1" x14ac:dyDescent="0.15">
      <c r="A64" s="68">
        <v>14</v>
      </c>
      <c r="B64" s="348" t="str">
        <f t="shared" si="3"/>
        <v/>
      </c>
      <c r="C64" s="583" t="str">
        <f>IF($C$26=TRUE,(Ⅴ１!B19),"表示不可")</f>
        <v>表示不可</v>
      </c>
      <c r="D64" s="582" t="str">
        <f>IF($C$26=TRUE,(Ⅴ１!C19),"表示不可")</f>
        <v>表示不可</v>
      </c>
      <c r="E64" s="317" t="str">
        <f>IF($C$26=TRUE,(Ⅴ１!D19),"表示不可")</f>
        <v>表示不可</v>
      </c>
      <c r="F64" s="303" t="str">
        <f>IF($C$26=TRUE,(Ⅴ１!E19),"表示不可")</f>
        <v>表示不可</v>
      </c>
      <c r="G64" s="582" t="str">
        <f>IF($C$26=TRUE,(Ⅴ１!G19),"表示不可")</f>
        <v>表示不可</v>
      </c>
      <c r="H64" s="237" t="str">
        <f t="shared" si="4"/>
        <v>表示不可</v>
      </c>
      <c r="I64" s="569" t="str">
        <f>IF(C64="表示不可","",IF(Ⅴ１!C19="","",Ⅴ１!C19))</f>
        <v/>
      </c>
      <c r="J64" s="628" t="str">
        <f>IF(I64="","",VLOOKUP(I64,県放送部員データ!$A$2:$E$300,12,0))</f>
        <v/>
      </c>
      <c r="K64" s="629" t="str">
        <f>IF(I64="","",VLOOKUP(I64,県放送部員データ!$A$2:$E$300,9,0))</f>
        <v/>
      </c>
      <c r="L64" s="628" t="str">
        <f>IF(I64="","",VLOOKUP(I64,県放送部員データ!$A$2:$E$300,13,0))</f>
        <v/>
      </c>
      <c r="M64" s="631" t="str">
        <f>IF(I64="","",VLOOKUP(I64,県放送部員データ!$A$2:$E$300,10,0))</f>
        <v/>
      </c>
      <c r="Q64" s="82"/>
      <c r="AA64" s="520" t="str">
        <f t="shared" si="11"/>
        <v/>
      </c>
      <c r="AB64" s="520" t="str">
        <f t="shared" si="12"/>
        <v>表示不可</v>
      </c>
      <c r="AC64" s="520" t="str">
        <f t="shared" si="7"/>
        <v>表示不可</v>
      </c>
      <c r="AD64" s="520" t="str">
        <f t="shared" si="13"/>
        <v>表示不可</v>
      </c>
      <c r="AE64" s="520" t="str">
        <f t="shared" si="14"/>
        <v>表示不可</v>
      </c>
      <c r="AF64" s="520" t="str">
        <f t="shared" si="15"/>
        <v>表示不可</v>
      </c>
    </row>
    <row r="65" spans="1:32" ht="15.75" customHeight="1" thickBot="1" x14ac:dyDescent="0.2">
      <c r="A65" s="68">
        <v>15</v>
      </c>
      <c r="B65" s="349" t="str">
        <f t="shared" si="3"/>
        <v/>
      </c>
      <c r="C65" s="584" t="str">
        <f>IF($C$26=TRUE,(Ⅴ１!B20),"表示不可")</f>
        <v>表示不可</v>
      </c>
      <c r="D65" s="585" t="str">
        <f>IF($C$26=TRUE,(Ⅴ１!C20),"表示不可")</f>
        <v>表示不可</v>
      </c>
      <c r="E65" s="350" t="str">
        <f>IF($C$26=TRUE,(Ⅴ１!D20),"表示不可")</f>
        <v>表示不可</v>
      </c>
      <c r="F65" s="323" t="str">
        <f>IF($C$26=TRUE,(Ⅴ１!E20),"表示不可")</f>
        <v>表示不可</v>
      </c>
      <c r="G65" s="585" t="str">
        <f>IF($C$26=TRUE,(Ⅴ１!G20),"表示不可")</f>
        <v>表示不可</v>
      </c>
      <c r="H65" s="252" t="str">
        <f t="shared" si="4"/>
        <v>表示不可</v>
      </c>
      <c r="I65" s="569" t="str">
        <f>IF(C65="表示不可","",IF(Ⅴ１!C20="","",Ⅴ１!C20))</f>
        <v/>
      </c>
      <c r="J65" s="632" t="str">
        <f>IF(I65="","",VLOOKUP(I65,県放送部員データ!$A$2:$E$300,12,0))</f>
        <v/>
      </c>
      <c r="K65" s="633" t="str">
        <f>IF(I65="","",VLOOKUP(I65,県放送部員データ!$A$2:$E$300,9,0))</f>
        <v/>
      </c>
      <c r="L65" s="632" t="str">
        <f>IF(I65="","",VLOOKUP(I65,県放送部員データ!$A$2:$E$300,13,0))</f>
        <v/>
      </c>
      <c r="M65" s="635" t="str">
        <f>IF(I65="","",VLOOKUP(I65,県放送部員データ!$A$2:$E$300,10,0))</f>
        <v/>
      </c>
      <c r="Q65" s="82"/>
      <c r="AA65" s="520" t="str">
        <f t="shared" si="11"/>
        <v/>
      </c>
      <c r="AB65" s="520" t="str">
        <f t="shared" si="12"/>
        <v>表示不可</v>
      </c>
      <c r="AC65" s="520" t="str">
        <f t="shared" si="7"/>
        <v>表示不可</v>
      </c>
      <c r="AD65" s="520" t="str">
        <f t="shared" si="13"/>
        <v>表示不可</v>
      </c>
      <c r="AE65" s="520" t="str">
        <f t="shared" si="14"/>
        <v>表示不可</v>
      </c>
      <c r="AF65" s="520" t="str">
        <f t="shared" si="15"/>
        <v>表示不可</v>
      </c>
    </row>
    <row r="66" spans="1:32" ht="15.75" customHeight="1" x14ac:dyDescent="0.15">
      <c r="A66" s="68">
        <v>16</v>
      </c>
      <c r="B66" s="351" t="str">
        <f t="shared" si="3"/>
        <v/>
      </c>
      <c r="C66" s="586" t="str">
        <f>IF($C$26=TRUE,(Ⅴ１!B21),"表示不可")</f>
        <v>表示不可</v>
      </c>
      <c r="D66" s="587" t="str">
        <f>IF($C$26=TRUE,(Ⅴ１!C21),"表示不可")</f>
        <v>表示不可</v>
      </c>
      <c r="E66" s="329" t="str">
        <f>IF($C$26=TRUE,(Ⅴ１!D21),"表示不可")</f>
        <v>表示不可</v>
      </c>
      <c r="F66" s="329" t="str">
        <f>IF($C$26=TRUE,(Ⅴ１!E21),"表示不可")</f>
        <v>表示不可</v>
      </c>
      <c r="G66" s="587" t="str">
        <f>IF($C$26=TRUE,(Ⅴ１!G21),"表示不可")</f>
        <v>表示不可</v>
      </c>
      <c r="H66" s="262" t="str">
        <f t="shared" si="4"/>
        <v>表示不可</v>
      </c>
      <c r="I66" s="569" t="str">
        <f>IF(C66="表示不可","",IF(Ⅴ１!C21="","",Ⅴ１!C21))</f>
        <v/>
      </c>
      <c r="J66" s="636" t="str">
        <f>IF(I66="","",VLOOKUP(I66,県放送部員データ!$A$2:$E$300,12,0))</f>
        <v/>
      </c>
      <c r="K66" s="637" t="str">
        <f>IF(I66="","",VLOOKUP(I66,県放送部員データ!$A$2:$E$300,9,0))</f>
        <v/>
      </c>
      <c r="L66" s="636" t="str">
        <f>IF(I66="","",VLOOKUP(I66,県放送部員データ!$A$2:$E$300,13,0))</f>
        <v/>
      </c>
      <c r="M66" s="639" t="str">
        <f>IF(I66="","",VLOOKUP(I66,県放送部員データ!$A$2:$E$300,10,0))</f>
        <v/>
      </c>
      <c r="Q66" s="82"/>
      <c r="AA66" s="520" t="str">
        <f t="shared" si="11"/>
        <v/>
      </c>
      <c r="AB66" s="520" t="str">
        <f t="shared" si="12"/>
        <v>表示不可</v>
      </c>
      <c r="AC66" s="520" t="str">
        <f t="shared" si="7"/>
        <v>表示不可</v>
      </c>
      <c r="AD66" s="520" t="str">
        <f t="shared" si="13"/>
        <v>表示不可</v>
      </c>
      <c r="AE66" s="520" t="str">
        <f t="shared" si="14"/>
        <v>表示不可</v>
      </c>
      <c r="AF66" s="520" t="str">
        <f t="shared" si="15"/>
        <v>表示不可</v>
      </c>
    </row>
    <row r="67" spans="1:32" ht="15.75" customHeight="1" x14ac:dyDescent="0.15">
      <c r="A67" s="68">
        <v>17</v>
      </c>
      <c r="B67" s="348" t="str">
        <f t="shared" si="3"/>
        <v/>
      </c>
      <c r="C67" s="583" t="str">
        <f>IF($C$26=TRUE,(Ⅴ１!B22),"表示不可")</f>
        <v>表示不可</v>
      </c>
      <c r="D67" s="582" t="str">
        <f>IF($C$26=TRUE,(Ⅴ１!C22),"表示不可")</f>
        <v>表示不可</v>
      </c>
      <c r="E67" s="317" t="str">
        <f>IF($C$26=TRUE,(Ⅴ１!D22),"表示不可")</f>
        <v>表示不可</v>
      </c>
      <c r="F67" s="303" t="str">
        <f>IF($C$26=TRUE,(Ⅴ１!E22),"表示不可")</f>
        <v>表示不可</v>
      </c>
      <c r="G67" s="582" t="str">
        <f>IF($C$26=TRUE,(Ⅴ１!G22),"表示不可")</f>
        <v>表示不可</v>
      </c>
      <c r="H67" s="237" t="str">
        <f t="shared" si="4"/>
        <v>表示不可</v>
      </c>
      <c r="I67" s="569" t="str">
        <f>IF(C67="表示不可","",IF(Ⅴ１!C22="","",Ⅴ１!C22))</f>
        <v/>
      </c>
      <c r="J67" s="628" t="str">
        <f>IF(I67="","",VLOOKUP(I67,県放送部員データ!$A$2:$E$300,12,0))</f>
        <v/>
      </c>
      <c r="K67" s="629" t="str">
        <f>IF(I67="","",VLOOKUP(I67,県放送部員データ!$A$2:$E$300,9,0))</f>
        <v/>
      </c>
      <c r="L67" s="628" t="str">
        <f>IF(I67="","",VLOOKUP(I67,県放送部員データ!$A$2:$E$300,13,0))</f>
        <v/>
      </c>
      <c r="M67" s="631" t="str">
        <f>IF(I67="","",VLOOKUP(I67,県放送部員データ!$A$2:$E$300,10,0))</f>
        <v/>
      </c>
      <c r="Q67" s="82"/>
      <c r="AA67" s="520" t="str">
        <f t="shared" si="11"/>
        <v/>
      </c>
      <c r="AB67" s="520" t="str">
        <f t="shared" si="12"/>
        <v>表示不可</v>
      </c>
      <c r="AC67" s="520" t="str">
        <f t="shared" si="7"/>
        <v>表示不可</v>
      </c>
      <c r="AD67" s="520" t="str">
        <f t="shared" si="13"/>
        <v>表示不可</v>
      </c>
      <c r="AE67" s="520" t="str">
        <f t="shared" si="14"/>
        <v>表示不可</v>
      </c>
      <c r="AF67" s="520" t="str">
        <f t="shared" si="15"/>
        <v>表示不可</v>
      </c>
    </row>
    <row r="68" spans="1:32" ht="15.75" customHeight="1" x14ac:dyDescent="0.15">
      <c r="A68" s="68">
        <v>18</v>
      </c>
      <c r="B68" s="348" t="str">
        <f t="shared" si="3"/>
        <v/>
      </c>
      <c r="C68" s="583" t="str">
        <f>IF($C$26=TRUE,(Ⅴ１!B23),"表示不可")</f>
        <v>表示不可</v>
      </c>
      <c r="D68" s="582" t="str">
        <f>IF($C$26=TRUE,(Ⅴ１!C23),"表示不可")</f>
        <v>表示不可</v>
      </c>
      <c r="E68" s="317" t="str">
        <f>IF($C$26=TRUE,(Ⅴ１!D23),"表示不可")</f>
        <v>表示不可</v>
      </c>
      <c r="F68" s="303" t="str">
        <f>IF($C$26=TRUE,(Ⅴ１!E23),"表示不可")</f>
        <v>表示不可</v>
      </c>
      <c r="G68" s="582" t="str">
        <f>IF($C$26=TRUE,(Ⅴ１!G23),"表示不可")</f>
        <v>表示不可</v>
      </c>
      <c r="H68" s="237" t="str">
        <f t="shared" si="4"/>
        <v>表示不可</v>
      </c>
      <c r="I68" s="569" t="str">
        <f>IF(C68="表示不可","",IF(Ⅴ１!C23="","",Ⅴ１!C23))</f>
        <v/>
      </c>
      <c r="J68" s="628" t="str">
        <f>IF(I68="","",VLOOKUP(I68,県放送部員データ!$A$2:$E$300,12,0))</f>
        <v/>
      </c>
      <c r="K68" s="629" t="str">
        <f>IF(I68="","",VLOOKUP(I68,県放送部員データ!$A$2:$E$300,9,0))</f>
        <v/>
      </c>
      <c r="L68" s="628" t="str">
        <f>IF(I68="","",VLOOKUP(I68,県放送部員データ!$A$2:$E$300,13,0))</f>
        <v/>
      </c>
      <c r="M68" s="631" t="str">
        <f>IF(I68="","",VLOOKUP(I68,県放送部員データ!$A$2:$E$300,10,0))</f>
        <v/>
      </c>
      <c r="Q68" s="82"/>
      <c r="AA68" s="520" t="str">
        <f t="shared" si="11"/>
        <v/>
      </c>
      <c r="AB68" s="520" t="str">
        <f t="shared" si="12"/>
        <v>表示不可</v>
      </c>
      <c r="AC68" s="520" t="str">
        <f t="shared" si="7"/>
        <v>表示不可</v>
      </c>
      <c r="AD68" s="520" t="str">
        <f t="shared" si="13"/>
        <v>表示不可</v>
      </c>
      <c r="AE68" s="520" t="str">
        <f t="shared" si="14"/>
        <v>表示不可</v>
      </c>
      <c r="AF68" s="520" t="str">
        <f t="shared" si="15"/>
        <v>表示不可</v>
      </c>
    </row>
    <row r="69" spans="1:32" ht="15.75" customHeight="1" x14ac:dyDescent="0.15">
      <c r="A69" s="68">
        <v>19</v>
      </c>
      <c r="B69" s="348" t="str">
        <f t="shared" si="3"/>
        <v/>
      </c>
      <c r="C69" s="583" t="str">
        <f>IF($C$26=TRUE,(Ⅴ１!B24),"表示不可")</f>
        <v>表示不可</v>
      </c>
      <c r="D69" s="582" t="str">
        <f>IF($C$26=TRUE,(Ⅴ１!C24),"表示不可")</f>
        <v>表示不可</v>
      </c>
      <c r="E69" s="317" t="str">
        <f>IF($C$26=TRUE,(Ⅴ１!D24),"表示不可")</f>
        <v>表示不可</v>
      </c>
      <c r="F69" s="303" t="str">
        <f>IF($C$26=TRUE,(Ⅴ１!E24),"表示不可")</f>
        <v>表示不可</v>
      </c>
      <c r="G69" s="582" t="str">
        <f>IF($C$26=TRUE,(Ⅴ１!G24),"表示不可")</f>
        <v>表示不可</v>
      </c>
      <c r="H69" s="237" t="str">
        <f t="shared" si="4"/>
        <v>表示不可</v>
      </c>
      <c r="I69" s="569" t="str">
        <f>IF(C69="表示不可","",IF(Ⅴ１!C24="","",Ⅴ１!C24))</f>
        <v/>
      </c>
      <c r="J69" s="628" t="str">
        <f>IF(I69="","",VLOOKUP(I69,県放送部員データ!$A$2:$E$300,12,0))</f>
        <v/>
      </c>
      <c r="K69" s="629" t="str">
        <f>IF(I69="","",VLOOKUP(I69,県放送部員データ!$A$2:$E$300,9,0))</f>
        <v/>
      </c>
      <c r="L69" s="628" t="str">
        <f>IF(I69="","",VLOOKUP(I69,県放送部員データ!$A$2:$E$300,13,0))</f>
        <v/>
      </c>
      <c r="M69" s="631" t="str">
        <f>IF(I69="","",VLOOKUP(I69,県放送部員データ!$A$2:$E$300,10,0))</f>
        <v/>
      </c>
      <c r="Q69" s="82"/>
      <c r="AA69" s="520" t="str">
        <f t="shared" si="11"/>
        <v/>
      </c>
      <c r="AB69" s="520" t="str">
        <f t="shared" si="12"/>
        <v>表示不可</v>
      </c>
      <c r="AC69" s="520" t="str">
        <f t="shared" si="7"/>
        <v>表示不可</v>
      </c>
      <c r="AD69" s="520" t="str">
        <f t="shared" si="13"/>
        <v>表示不可</v>
      </c>
      <c r="AE69" s="520" t="str">
        <f t="shared" si="14"/>
        <v>表示不可</v>
      </c>
      <c r="AF69" s="520" t="str">
        <f t="shared" si="15"/>
        <v>表示不可</v>
      </c>
    </row>
    <row r="70" spans="1:32" ht="15.75" customHeight="1" thickBot="1" x14ac:dyDescent="0.2">
      <c r="A70" s="68">
        <v>20</v>
      </c>
      <c r="B70" s="352" t="str">
        <f t="shared" si="3"/>
        <v/>
      </c>
      <c r="C70" s="588" t="str">
        <f>IF($C$26=TRUE,(Ⅴ１!B25),"表示不可")</f>
        <v>表示不可</v>
      </c>
      <c r="D70" s="589" t="str">
        <f>IF($C$26=TRUE,(Ⅴ１!C25),"表示不可")</f>
        <v>表示不可</v>
      </c>
      <c r="E70" s="353" t="str">
        <f>IF($C$26=TRUE,(Ⅴ１!D25),"表示不可")</f>
        <v>表示不可</v>
      </c>
      <c r="F70" s="311" t="str">
        <f>IF($C$26=TRUE,(Ⅴ１!E25),"表示不可")</f>
        <v>表示不可</v>
      </c>
      <c r="G70" s="589" t="str">
        <f>IF($C$26=TRUE,(Ⅴ１!G25),"表示不可")</f>
        <v>表示不可</v>
      </c>
      <c r="H70" s="270" t="str">
        <f t="shared" si="4"/>
        <v>表示不可</v>
      </c>
      <c r="I70" s="569" t="str">
        <f>IF(C70="表示不可","",IF(Ⅴ１!C25="","",Ⅴ１!C25))</f>
        <v/>
      </c>
      <c r="J70" s="632" t="str">
        <f>IF(I70="","",VLOOKUP(I70,県放送部員データ!$A$2:$E$300,12,0))</f>
        <v/>
      </c>
      <c r="K70" s="633" t="str">
        <f>IF(I70="","",VLOOKUP(I70,県放送部員データ!$A$2:$E$300,9,0))</f>
        <v/>
      </c>
      <c r="L70" s="632" t="str">
        <f>IF(I70="","",VLOOKUP(I70,県放送部員データ!$A$2:$E$300,13,0))</f>
        <v/>
      </c>
      <c r="M70" s="635" t="str">
        <f>IF(I70="","",VLOOKUP(I70,県放送部員データ!$A$2:$E$300,10,0))</f>
        <v/>
      </c>
      <c r="Q70" s="82"/>
      <c r="AA70" s="520" t="str">
        <f t="shared" si="11"/>
        <v/>
      </c>
      <c r="AB70" s="520" t="str">
        <f t="shared" si="12"/>
        <v>表示不可</v>
      </c>
      <c r="AC70" s="520" t="str">
        <f t="shared" si="7"/>
        <v>表示不可</v>
      </c>
      <c r="AD70" s="520" t="str">
        <f t="shared" si="13"/>
        <v>表示不可</v>
      </c>
      <c r="AE70" s="520" t="str">
        <f t="shared" si="14"/>
        <v>表示不可</v>
      </c>
      <c r="AF70" s="520" t="str">
        <f t="shared" si="15"/>
        <v>表示不可</v>
      </c>
    </row>
    <row r="71" spans="1:32" ht="15.75" customHeight="1" thickTop="1" x14ac:dyDescent="0.15">
      <c r="A71" s="68">
        <v>21</v>
      </c>
      <c r="B71" s="354" t="str">
        <f>IF($C$4="", "",$C$4)</f>
        <v/>
      </c>
      <c r="C71" s="583" t="str">
        <f>IF($C$26=TRUE,(Ⅴ１!B26),"表示不可")</f>
        <v>表示不可</v>
      </c>
      <c r="D71" s="582" t="str">
        <f>IF($C$26=TRUE,(Ⅴ１!C26),"表示不可")</f>
        <v>表示不可</v>
      </c>
      <c r="E71" s="329" t="str">
        <f>IF($C$26=TRUE,(Ⅴ１!D26),"表示不可")</f>
        <v>表示不可</v>
      </c>
      <c r="F71" s="329" t="str">
        <f>IF($C$26=TRUE,(Ⅴ１!E26),"表示不可")</f>
        <v>表示不可</v>
      </c>
      <c r="G71" s="587" t="str">
        <f>IF($C$26=TRUE,(Ⅴ１!G26),"表示不可")</f>
        <v>表示不可</v>
      </c>
      <c r="H71" s="280" t="str">
        <f t="shared" si="4"/>
        <v>表示不可</v>
      </c>
      <c r="I71" s="569" t="str">
        <f>IF(C71="表示不可","",IF(Ⅴ１!C26="","",Ⅴ１!C26))</f>
        <v/>
      </c>
      <c r="J71" s="624" t="str">
        <f>IF(I71="","",VLOOKUP(I71,県放送部員データ!$A$2:$E$300,12,0))</f>
        <v/>
      </c>
      <c r="K71" s="625" t="str">
        <f>IF(I71="","",VLOOKUP(I71,県放送部員データ!$A$2:$E$300,9,0))</f>
        <v/>
      </c>
      <c r="L71" s="626" t="str">
        <f>IF(I71="","",VLOOKUP(I71,県放送部員データ!$A$2:$E$300,13,0))</f>
        <v/>
      </c>
      <c r="M71" s="627" t="str">
        <f>IF(I71="","",VLOOKUP(I71,県放送部員データ!$A$2:$E$300,10,0))</f>
        <v/>
      </c>
      <c r="AA71" s="520" t="str">
        <f t="shared" si="11"/>
        <v/>
      </c>
      <c r="AB71" s="520" t="str">
        <f t="shared" si="12"/>
        <v>表示不可</v>
      </c>
      <c r="AC71" s="520" t="str">
        <f t="shared" si="7"/>
        <v>表示不可</v>
      </c>
      <c r="AD71" s="520" t="str">
        <f t="shared" si="13"/>
        <v>表示不可</v>
      </c>
      <c r="AE71" s="520" t="str">
        <f t="shared" si="14"/>
        <v>表示不可</v>
      </c>
      <c r="AF71" s="520" t="str">
        <f t="shared" si="15"/>
        <v>表示不可</v>
      </c>
    </row>
    <row r="72" spans="1:32" ht="15.75" customHeight="1" x14ac:dyDescent="0.15">
      <c r="A72" s="68">
        <v>22</v>
      </c>
      <c r="B72" s="354" t="str">
        <f t="shared" ref="B72:B90" si="16">IF($C$4="", "",$C$4)</f>
        <v/>
      </c>
      <c r="C72" s="583" t="str">
        <f>IF($C$26=TRUE,(Ⅴ１!B27),"表示不可")</f>
        <v>表示不可</v>
      </c>
      <c r="D72" s="582" t="str">
        <f>IF($C$26=TRUE,(Ⅴ１!C27),"表示不可")</f>
        <v>表示不可</v>
      </c>
      <c r="E72" s="317" t="str">
        <f>IF($C$26=TRUE,(Ⅴ１!D27),"表示不可")</f>
        <v>表示不可</v>
      </c>
      <c r="F72" s="303" t="str">
        <f>IF($C$26=TRUE,(Ⅴ１!E27),"表示不可")</f>
        <v>表示不可</v>
      </c>
      <c r="G72" s="582" t="str">
        <f>IF($C$26=TRUE,(Ⅴ１!G27),"表示不可")</f>
        <v>表示不可</v>
      </c>
      <c r="H72" s="280" t="str">
        <f t="shared" si="4"/>
        <v>表示不可</v>
      </c>
      <c r="I72" s="569" t="str">
        <f>IF(C72="表示不可","",IF(Ⅴ１!C27="","",Ⅴ１!C27))</f>
        <v/>
      </c>
      <c r="J72" s="628" t="str">
        <f>IF(I72="","",VLOOKUP(I72,県放送部員データ!$A$2:$E$300,12,0))</f>
        <v/>
      </c>
      <c r="K72" s="629" t="str">
        <f>IF(I72="","",VLOOKUP(I72,県放送部員データ!$A$2:$E$300,9,0))</f>
        <v/>
      </c>
      <c r="L72" s="630" t="str">
        <f>IF(I72="","",VLOOKUP(I72,県放送部員データ!$A$2:$E$300,13,0))</f>
        <v/>
      </c>
      <c r="M72" s="631" t="str">
        <f>IF(I72="","",VLOOKUP(I72,県放送部員データ!$A$2:$E$300,10,0))</f>
        <v/>
      </c>
      <c r="AA72" s="520" t="str">
        <f t="shared" si="11"/>
        <v/>
      </c>
      <c r="AB72" s="520" t="str">
        <f t="shared" si="12"/>
        <v>表示不可</v>
      </c>
      <c r="AC72" s="520" t="str">
        <f t="shared" si="7"/>
        <v>表示不可</v>
      </c>
      <c r="AD72" s="520" t="str">
        <f t="shared" si="13"/>
        <v>表示不可</v>
      </c>
      <c r="AE72" s="520" t="str">
        <f t="shared" si="14"/>
        <v>表示不可</v>
      </c>
      <c r="AF72" s="520" t="str">
        <f t="shared" si="15"/>
        <v>表示不可</v>
      </c>
    </row>
    <row r="73" spans="1:32" ht="15.75" customHeight="1" x14ac:dyDescent="0.15">
      <c r="A73" s="68">
        <v>23</v>
      </c>
      <c r="B73" s="354" t="str">
        <f t="shared" si="16"/>
        <v/>
      </c>
      <c r="C73" s="583" t="str">
        <f>IF($C$26=TRUE,(Ⅴ１!B28),"表示不可")</f>
        <v>表示不可</v>
      </c>
      <c r="D73" s="582" t="str">
        <f>IF($C$26=TRUE,(Ⅴ１!C28),"表示不可")</f>
        <v>表示不可</v>
      </c>
      <c r="E73" s="317" t="str">
        <f>IF($C$26=TRUE,(Ⅴ１!D28),"表示不可")</f>
        <v>表示不可</v>
      </c>
      <c r="F73" s="303" t="str">
        <f>IF($C$26=TRUE,(Ⅴ１!E28),"表示不可")</f>
        <v>表示不可</v>
      </c>
      <c r="G73" s="582" t="str">
        <f>IF($C$26=TRUE,(Ⅴ１!G28),"表示不可")</f>
        <v>表示不可</v>
      </c>
      <c r="H73" s="280" t="str">
        <f t="shared" si="4"/>
        <v>表示不可</v>
      </c>
      <c r="I73" s="569" t="str">
        <f>IF(C73="表示不可","",IF(Ⅴ１!C28="","",Ⅴ１!C28))</f>
        <v/>
      </c>
      <c r="J73" s="628" t="str">
        <f>IF(I73="","",VLOOKUP(I73,県放送部員データ!$A$2:$E$300,12,0))</f>
        <v/>
      </c>
      <c r="K73" s="629" t="str">
        <f>IF(I73="","",VLOOKUP(I73,県放送部員データ!$A$2:$E$300,9,0))</f>
        <v/>
      </c>
      <c r="L73" s="630" t="str">
        <f>IF(I73="","",VLOOKUP(I73,県放送部員データ!$A$2:$E$300,13,0))</f>
        <v/>
      </c>
      <c r="M73" s="631" t="str">
        <f>IF(I73="","",VLOOKUP(I73,県放送部員データ!$A$2:$E$300,10,0))</f>
        <v/>
      </c>
      <c r="AA73" s="520" t="str">
        <f t="shared" si="11"/>
        <v/>
      </c>
      <c r="AB73" s="520" t="str">
        <f t="shared" si="12"/>
        <v>表示不可</v>
      </c>
      <c r="AC73" s="520" t="str">
        <f t="shared" si="7"/>
        <v>表示不可</v>
      </c>
      <c r="AD73" s="520" t="str">
        <f t="shared" si="13"/>
        <v>表示不可</v>
      </c>
      <c r="AE73" s="520" t="str">
        <f t="shared" si="14"/>
        <v>表示不可</v>
      </c>
      <c r="AF73" s="520" t="str">
        <f t="shared" si="15"/>
        <v>表示不可</v>
      </c>
    </row>
    <row r="74" spans="1:32" ht="15.75" customHeight="1" x14ac:dyDescent="0.15">
      <c r="A74" s="68">
        <v>24</v>
      </c>
      <c r="B74" s="354" t="str">
        <f t="shared" si="16"/>
        <v/>
      </c>
      <c r="C74" s="583" t="str">
        <f>IF($C$26=TRUE,(Ⅴ１!B29),"表示不可")</f>
        <v>表示不可</v>
      </c>
      <c r="D74" s="582" t="str">
        <f>IF($C$26=TRUE,(Ⅴ１!C29),"表示不可")</f>
        <v>表示不可</v>
      </c>
      <c r="E74" s="317" t="str">
        <f>IF($C$26=TRUE,(Ⅴ１!D29),"表示不可")</f>
        <v>表示不可</v>
      </c>
      <c r="F74" s="303" t="str">
        <f>IF($C$26=TRUE,(Ⅴ１!E29),"表示不可")</f>
        <v>表示不可</v>
      </c>
      <c r="G74" s="582" t="str">
        <f>IF($C$26=TRUE,(Ⅴ１!G29),"表示不可")</f>
        <v>表示不可</v>
      </c>
      <c r="H74" s="280" t="str">
        <f t="shared" si="4"/>
        <v>表示不可</v>
      </c>
      <c r="I74" s="569" t="str">
        <f>IF(C74="表示不可","",IF(Ⅴ１!C29="","",Ⅴ１!C29))</f>
        <v/>
      </c>
      <c r="J74" s="628" t="str">
        <f>IF(I74="","",VLOOKUP(I74,県放送部員データ!$A$2:$E$300,12,0))</f>
        <v/>
      </c>
      <c r="K74" s="629" t="str">
        <f>IF(I74="","",VLOOKUP(I74,県放送部員データ!$A$2:$E$300,9,0))</f>
        <v/>
      </c>
      <c r="L74" s="630" t="str">
        <f>IF(I74="","",VLOOKUP(I74,県放送部員データ!$A$2:$E$300,13,0))</f>
        <v/>
      </c>
      <c r="M74" s="640" t="str">
        <f>IF(I74="","",VLOOKUP(I74,県放送部員データ!$A$2:$E$300,10,0))</f>
        <v/>
      </c>
      <c r="P74" s="248"/>
      <c r="Q74" s="248"/>
      <c r="AA74" s="520" t="str">
        <f t="shared" si="11"/>
        <v/>
      </c>
      <c r="AB74" s="520" t="str">
        <f t="shared" si="12"/>
        <v>表示不可</v>
      </c>
      <c r="AC74" s="520" t="str">
        <f t="shared" si="7"/>
        <v>表示不可</v>
      </c>
      <c r="AD74" s="520" t="str">
        <f t="shared" si="13"/>
        <v>表示不可</v>
      </c>
      <c r="AE74" s="520" t="str">
        <f t="shared" si="14"/>
        <v>表示不可</v>
      </c>
      <c r="AF74" s="520" t="str">
        <f t="shared" si="15"/>
        <v>表示不可</v>
      </c>
    </row>
    <row r="75" spans="1:32" ht="15.75" customHeight="1" thickBot="1" x14ac:dyDescent="0.2">
      <c r="A75" s="68">
        <v>25</v>
      </c>
      <c r="B75" s="355" t="str">
        <f t="shared" si="16"/>
        <v/>
      </c>
      <c r="C75" s="584" t="str">
        <f>IF($C$26=TRUE,(Ⅴ１!B30),"表示不可")</f>
        <v>表示不可</v>
      </c>
      <c r="D75" s="585" t="str">
        <f>IF($C$26=TRUE,(Ⅴ１!C30),"表示不可")</f>
        <v>表示不可</v>
      </c>
      <c r="E75" s="350" t="str">
        <f>IF($C$26=TRUE,(Ⅴ１!D30),"表示不可")</f>
        <v>表示不可</v>
      </c>
      <c r="F75" s="323" t="str">
        <f>IF($C$26=TRUE,(Ⅴ１!E30),"表示不可")</f>
        <v>表示不可</v>
      </c>
      <c r="G75" s="585" t="str">
        <f>IF($C$26=TRUE,(Ⅴ１!G30),"表示不可")</f>
        <v>表示不可</v>
      </c>
      <c r="H75" s="283" t="str">
        <f t="shared" si="4"/>
        <v>表示不可</v>
      </c>
      <c r="I75" s="569" t="str">
        <f>IF(C75="表示不可","",IF(Ⅴ１!C30="","",Ⅴ１!C30))</f>
        <v/>
      </c>
      <c r="J75" s="632" t="str">
        <f>IF(I75="","",VLOOKUP(I75,県放送部員データ!$A$2:$E$300,12,0))</f>
        <v/>
      </c>
      <c r="K75" s="633" t="str">
        <f>IF(I75="","",VLOOKUP(I75,県放送部員データ!$A$2:$E$300,9,0))</f>
        <v/>
      </c>
      <c r="L75" s="634" t="str">
        <f>IF(I75="","",VLOOKUP(I75,県放送部員データ!$A$2:$E$300,13,0))</f>
        <v/>
      </c>
      <c r="M75" s="635" t="str">
        <f>IF(I75="","",VLOOKUP(I75,県放送部員データ!$A$2:$E$300,10,0))</f>
        <v/>
      </c>
      <c r="AA75" s="520" t="str">
        <f t="shared" si="11"/>
        <v/>
      </c>
      <c r="AB75" s="520" t="str">
        <f t="shared" si="12"/>
        <v>表示不可</v>
      </c>
      <c r="AC75" s="520" t="str">
        <f t="shared" si="7"/>
        <v>表示不可</v>
      </c>
      <c r="AD75" s="520" t="str">
        <f t="shared" si="13"/>
        <v>表示不可</v>
      </c>
      <c r="AE75" s="520" t="str">
        <f t="shared" si="14"/>
        <v>表示不可</v>
      </c>
      <c r="AF75" s="520" t="str">
        <f t="shared" si="15"/>
        <v>表示不可</v>
      </c>
    </row>
    <row r="76" spans="1:32" ht="15.75" customHeight="1" x14ac:dyDescent="0.15">
      <c r="A76" s="68">
        <v>26</v>
      </c>
      <c r="B76" s="356" t="str">
        <f t="shared" si="16"/>
        <v/>
      </c>
      <c r="C76" s="586" t="str">
        <f>IF($C$26=TRUE,(Ⅴ１!B31),"表示不可")</f>
        <v>表示不可</v>
      </c>
      <c r="D76" s="587" t="str">
        <f>IF($C$26=TRUE,(Ⅴ１!C31),"表示不可")</f>
        <v>表示不可</v>
      </c>
      <c r="E76" s="329" t="str">
        <f>IF($C$26=TRUE,(Ⅴ１!D31),"表示不可")</f>
        <v>表示不可</v>
      </c>
      <c r="F76" s="329" t="str">
        <f>IF($C$26=TRUE,(Ⅴ１!E31),"表示不可")</f>
        <v>表示不可</v>
      </c>
      <c r="G76" s="587" t="str">
        <f>IF($C$26=TRUE,(Ⅴ１!G31),"表示不可")</f>
        <v>表示不可</v>
      </c>
      <c r="H76" s="285" t="str">
        <f t="shared" si="4"/>
        <v>表示不可</v>
      </c>
      <c r="I76" s="569" t="str">
        <f>IF(C76="表示不可","",IF(Ⅴ１!C31="","",Ⅴ１!C31))</f>
        <v/>
      </c>
      <c r="J76" s="636" t="str">
        <f>IF(I76="","",VLOOKUP(I76,県放送部員データ!$A$2:$E$300,12,0))</f>
        <v/>
      </c>
      <c r="K76" s="637" t="str">
        <f>IF(I76="","",VLOOKUP(I76,県放送部員データ!$A$2:$E$300,9,0))</f>
        <v/>
      </c>
      <c r="L76" s="638" t="str">
        <f>IF(I76="","",VLOOKUP(I76,県放送部員データ!$A$2:$E$300,13,0))</f>
        <v/>
      </c>
      <c r="M76" s="639" t="str">
        <f>IF(I76="","",VLOOKUP(I76,県放送部員データ!$A$2:$E$300,10,0))</f>
        <v/>
      </c>
      <c r="AA76" s="520" t="str">
        <f t="shared" si="11"/>
        <v/>
      </c>
      <c r="AB76" s="520" t="str">
        <f t="shared" si="12"/>
        <v>表示不可</v>
      </c>
      <c r="AC76" s="520" t="str">
        <f t="shared" si="7"/>
        <v>表示不可</v>
      </c>
      <c r="AD76" s="520" t="str">
        <f t="shared" si="13"/>
        <v>表示不可</v>
      </c>
      <c r="AE76" s="520" t="str">
        <f t="shared" si="14"/>
        <v>表示不可</v>
      </c>
      <c r="AF76" s="520" t="str">
        <f t="shared" si="15"/>
        <v>表示不可</v>
      </c>
    </row>
    <row r="77" spans="1:32" ht="15.75" customHeight="1" x14ac:dyDescent="0.15">
      <c r="A77" s="68">
        <v>27</v>
      </c>
      <c r="B77" s="354" t="str">
        <f t="shared" si="16"/>
        <v/>
      </c>
      <c r="C77" s="583" t="str">
        <f>IF($C$26=TRUE,(Ⅴ１!B32),"表示不可")</f>
        <v>表示不可</v>
      </c>
      <c r="D77" s="582" t="str">
        <f>IF($C$26=TRUE,(Ⅴ１!C32),"表示不可")</f>
        <v>表示不可</v>
      </c>
      <c r="E77" s="317" t="str">
        <f>IF($C$26=TRUE,(Ⅴ１!D32),"表示不可")</f>
        <v>表示不可</v>
      </c>
      <c r="F77" s="303" t="str">
        <f>IF($C$26=TRUE,(Ⅴ１!E32),"表示不可")</f>
        <v>表示不可</v>
      </c>
      <c r="G77" s="582" t="str">
        <f>IF($C$26=TRUE,(Ⅴ１!G32),"表示不可")</f>
        <v>表示不可</v>
      </c>
      <c r="H77" s="280" t="str">
        <f t="shared" si="4"/>
        <v>表示不可</v>
      </c>
      <c r="I77" s="569" t="str">
        <f>IF(C77="表示不可","",IF(Ⅴ１!C32="","",Ⅴ１!C32))</f>
        <v/>
      </c>
      <c r="J77" s="628" t="str">
        <f>IF(I77="","",VLOOKUP(I77,県放送部員データ!$A$2:$E$300,12,0))</f>
        <v/>
      </c>
      <c r="K77" s="629" t="str">
        <f>IF(I77="","",VLOOKUP(I77,県放送部員データ!$A$2:$E$300,9,0))</f>
        <v/>
      </c>
      <c r="L77" s="630" t="str">
        <f>IF(I77="","",VLOOKUP(I77,県放送部員データ!$A$2:$E$300,13,0))</f>
        <v/>
      </c>
      <c r="M77" s="640" t="str">
        <f>IF(I77="","",VLOOKUP(I77,県放送部員データ!$A$2:$E$300,10,0))</f>
        <v/>
      </c>
      <c r="P77" s="248"/>
      <c r="Q77" s="248"/>
      <c r="AA77" s="520" t="str">
        <f t="shared" si="11"/>
        <v/>
      </c>
      <c r="AB77" s="520" t="str">
        <f t="shared" si="12"/>
        <v>表示不可</v>
      </c>
      <c r="AC77" s="520" t="str">
        <f t="shared" si="7"/>
        <v>表示不可</v>
      </c>
      <c r="AD77" s="520" t="str">
        <f t="shared" si="13"/>
        <v>表示不可</v>
      </c>
      <c r="AE77" s="520" t="str">
        <f t="shared" si="14"/>
        <v>表示不可</v>
      </c>
      <c r="AF77" s="520" t="str">
        <f t="shared" si="15"/>
        <v>表示不可</v>
      </c>
    </row>
    <row r="78" spans="1:32" ht="15.75" customHeight="1" x14ac:dyDescent="0.15">
      <c r="A78" s="68">
        <v>28</v>
      </c>
      <c r="B78" s="354" t="str">
        <f t="shared" si="16"/>
        <v/>
      </c>
      <c r="C78" s="583" t="str">
        <f>IF($C$26=TRUE,(Ⅴ１!B33),"表示不可")</f>
        <v>表示不可</v>
      </c>
      <c r="D78" s="582" t="str">
        <f>IF($C$26=TRUE,(Ⅴ１!C33),"表示不可")</f>
        <v>表示不可</v>
      </c>
      <c r="E78" s="317" t="str">
        <f>IF($C$26=TRUE,(Ⅴ１!D33),"表示不可")</f>
        <v>表示不可</v>
      </c>
      <c r="F78" s="303" t="str">
        <f>IF($C$26=TRUE,(Ⅴ１!E33),"表示不可")</f>
        <v>表示不可</v>
      </c>
      <c r="G78" s="582" t="str">
        <f>IF($C$26=TRUE,(Ⅴ１!G33),"表示不可")</f>
        <v>表示不可</v>
      </c>
      <c r="H78" s="280" t="str">
        <f t="shared" si="4"/>
        <v>表示不可</v>
      </c>
      <c r="I78" s="569" t="str">
        <f>IF(C78="表示不可","",IF(Ⅴ１!C33="","",Ⅴ１!C33))</f>
        <v/>
      </c>
      <c r="J78" s="628" t="str">
        <f>IF(I78="","",VLOOKUP(I78,県放送部員データ!$A$2:$E$300,12,0))</f>
        <v/>
      </c>
      <c r="K78" s="629" t="str">
        <f>IF(I78="","",VLOOKUP(I78,県放送部員データ!$A$2:$E$300,9,0))</f>
        <v/>
      </c>
      <c r="L78" s="630" t="str">
        <f>IF(I78="","",VLOOKUP(I78,県放送部員データ!$A$2:$E$300,13,0))</f>
        <v/>
      </c>
      <c r="M78" s="631" t="str">
        <f>IF(I78="","",VLOOKUP(I78,県放送部員データ!$A$2:$E$300,10,0))</f>
        <v/>
      </c>
      <c r="AA78" s="520" t="str">
        <f t="shared" si="11"/>
        <v/>
      </c>
      <c r="AB78" s="520" t="str">
        <f t="shared" si="12"/>
        <v>表示不可</v>
      </c>
      <c r="AC78" s="520" t="str">
        <f t="shared" si="7"/>
        <v>表示不可</v>
      </c>
      <c r="AD78" s="520" t="str">
        <f t="shared" si="13"/>
        <v>表示不可</v>
      </c>
      <c r="AE78" s="520" t="str">
        <f t="shared" si="14"/>
        <v>表示不可</v>
      </c>
      <c r="AF78" s="520" t="str">
        <f t="shared" si="15"/>
        <v>表示不可</v>
      </c>
    </row>
    <row r="79" spans="1:32" ht="15.75" customHeight="1" x14ac:dyDescent="0.15">
      <c r="A79" s="68">
        <v>29</v>
      </c>
      <c r="B79" s="354" t="str">
        <f t="shared" si="16"/>
        <v/>
      </c>
      <c r="C79" s="583" t="str">
        <f>IF($C$26=TRUE,(Ⅴ１!B34),"表示不可")</f>
        <v>表示不可</v>
      </c>
      <c r="D79" s="582" t="str">
        <f>IF($C$26=TRUE,(Ⅴ１!C34),"表示不可")</f>
        <v>表示不可</v>
      </c>
      <c r="E79" s="317" t="str">
        <f>IF($C$26=TRUE,(Ⅴ１!D34),"表示不可")</f>
        <v>表示不可</v>
      </c>
      <c r="F79" s="303" t="str">
        <f>IF($C$26=TRUE,(Ⅴ１!E34),"表示不可")</f>
        <v>表示不可</v>
      </c>
      <c r="G79" s="582" t="str">
        <f>IF($C$26=TRUE,(Ⅴ１!G34),"表示不可")</f>
        <v>表示不可</v>
      </c>
      <c r="H79" s="280" t="str">
        <f t="shared" si="4"/>
        <v>表示不可</v>
      </c>
      <c r="I79" s="569" t="str">
        <f>IF(C79="表示不可","",IF(Ⅴ１!C34="","",Ⅴ１!C34))</f>
        <v/>
      </c>
      <c r="J79" s="628" t="str">
        <f>IF(I79="","",VLOOKUP(I79,県放送部員データ!$A$2:$E$300,12,0))</f>
        <v/>
      </c>
      <c r="K79" s="629" t="str">
        <f>IF(I79="","",VLOOKUP(I79,県放送部員データ!$A$2:$E$300,9,0))</f>
        <v/>
      </c>
      <c r="L79" s="630" t="str">
        <f>IF(I79="","",VLOOKUP(I79,県放送部員データ!$A$2:$E$300,13,0))</f>
        <v/>
      </c>
      <c r="M79" s="631" t="str">
        <f>IF(I79="","",VLOOKUP(I79,県放送部員データ!$A$2:$E$300,10,0))</f>
        <v/>
      </c>
      <c r="AA79" s="520" t="str">
        <f t="shared" si="11"/>
        <v/>
      </c>
      <c r="AB79" s="520" t="str">
        <f t="shared" si="12"/>
        <v>表示不可</v>
      </c>
      <c r="AC79" s="520" t="str">
        <f t="shared" si="7"/>
        <v>表示不可</v>
      </c>
      <c r="AD79" s="520" t="str">
        <f t="shared" si="13"/>
        <v>表示不可</v>
      </c>
      <c r="AE79" s="520" t="str">
        <f t="shared" si="14"/>
        <v>表示不可</v>
      </c>
      <c r="AF79" s="520" t="str">
        <f t="shared" si="15"/>
        <v>表示不可</v>
      </c>
    </row>
    <row r="80" spans="1:32" ht="15.75" customHeight="1" thickBot="1" x14ac:dyDescent="0.2">
      <c r="A80" s="68">
        <v>30</v>
      </c>
      <c r="B80" s="357" t="str">
        <f t="shared" si="16"/>
        <v/>
      </c>
      <c r="C80" s="588" t="str">
        <f>IF($C$26=TRUE,(Ⅴ１!B35),"表示不可")</f>
        <v>表示不可</v>
      </c>
      <c r="D80" s="589" t="str">
        <f>IF($C$26=TRUE,(Ⅴ１!C35),"表示不可")</f>
        <v>表示不可</v>
      </c>
      <c r="E80" s="353" t="str">
        <f>IF($C$26=TRUE,(Ⅴ１!D35),"表示不可")</f>
        <v>表示不可</v>
      </c>
      <c r="F80" s="311" t="str">
        <f>IF($C$26=TRUE,(Ⅴ１!E35),"表示不可")</f>
        <v>表示不可</v>
      </c>
      <c r="G80" s="589" t="str">
        <f>IF($C$26=TRUE,(Ⅴ１!G35),"表示不可")</f>
        <v>表示不可</v>
      </c>
      <c r="H80" s="287" t="str">
        <f t="shared" si="4"/>
        <v>表示不可</v>
      </c>
      <c r="I80" s="569" t="str">
        <f>IF(C80="表示不可","",IF(Ⅴ１!C35="","",Ⅴ１!C35))</f>
        <v/>
      </c>
      <c r="J80" s="641" t="str">
        <f>IF(I80="","",VLOOKUP(I80,県放送部員データ!$A$2:$E$300,12,0))</f>
        <v/>
      </c>
      <c r="K80" s="642" t="str">
        <f>IF(I80="","",VLOOKUP(I80,県放送部員データ!$A$2:$E$300,9,0))</f>
        <v/>
      </c>
      <c r="L80" s="643" t="str">
        <f>IF(I80="","",VLOOKUP(I80,県放送部員データ!$A$2:$E$300,13,0))</f>
        <v/>
      </c>
      <c r="M80" s="644" t="str">
        <f>IF(I80="","",VLOOKUP(I80,県放送部員データ!$A$2:$E$300,10,0))</f>
        <v/>
      </c>
      <c r="AA80" s="520" t="str">
        <f t="shared" si="11"/>
        <v/>
      </c>
      <c r="AB80" s="520" t="str">
        <f t="shared" si="12"/>
        <v>表示不可</v>
      </c>
      <c r="AC80" s="520" t="str">
        <f t="shared" si="7"/>
        <v>表示不可</v>
      </c>
      <c r="AD80" s="520" t="str">
        <f t="shared" si="13"/>
        <v>表示不可</v>
      </c>
      <c r="AE80" s="520" t="str">
        <f t="shared" si="14"/>
        <v>表示不可</v>
      </c>
      <c r="AF80" s="520" t="str">
        <f t="shared" si="15"/>
        <v>表示不可</v>
      </c>
    </row>
    <row r="81" spans="1:32" ht="15.75" customHeight="1" x14ac:dyDescent="0.15">
      <c r="A81" s="68">
        <v>31</v>
      </c>
      <c r="B81" s="354" t="str">
        <f t="shared" si="16"/>
        <v/>
      </c>
      <c r="C81" s="583" t="str">
        <f>IF($C$26=TRUE,(Ⅴ１!B36),"表示不可")</f>
        <v>表示不可</v>
      </c>
      <c r="D81" s="582" t="str">
        <f>IF($C$26=TRUE,(Ⅴ１!C36),"表示不可")</f>
        <v>表示不可</v>
      </c>
      <c r="E81" s="317" t="str">
        <f>IF($C$26=TRUE,(Ⅴ１!D36),"表示不可")</f>
        <v>表示不可</v>
      </c>
      <c r="F81" s="317" t="str">
        <f>IF($C$26=TRUE,(Ⅴ１!E36),"表示不可")</f>
        <v>表示不可</v>
      </c>
      <c r="G81" s="582" t="str">
        <f>IF($C$26=TRUE,(Ⅴ１!G36),"表示不可")</f>
        <v>表示不可</v>
      </c>
      <c r="H81" s="280" t="str">
        <f t="shared" si="4"/>
        <v>表示不可</v>
      </c>
      <c r="I81" s="569" t="str">
        <f>IF(C81="表示不可","",IF(Ⅴ１!C36="","",Ⅴ１!C36))</f>
        <v/>
      </c>
      <c r="J81" s="645" t="str">
        <f>IF(I81="","",VLOOKUP(I81,県放送部員データ!$A$2:$E$300,12,0))</f>
        <v/>
      </c>
      <c r="K81" s="646" t="str">
        <f>IF(I81="","",VLOOKUP(I81,県放送部員データ!$A$2:$E$300,9,0))</f>
        <v/>
      </c>
      <c r="L81" s="647" t="str">
        <f>IF(I81="","",VLOOKUP(I81,県放送部員データ!$A$2:$E$300,13,0))</f>
        <v/>
      </c>
      <c r="M81" s="648" t="str">
        <f>IF(I81="","",VLOOKUP(I81,県放送部員データ!$A$2:$E$300,10,0))</f>
        <v/>
      </c>
      <c r="AA81" s="520" t="str">
        <f t="shared" si="11"/>
        <v/>
      </c>
      <c r="AB81" s="520" t="str">
        <f t="shared" si="12"/>
        <v>表示不可</v>
      </c>
      <c r="AC81" s="520" t="str">
        <f t="shared" si="7"/>
        <v>表示不可</v>
      </c>
      <c r="AD81" s="520" t="str">
        <f t="shared" si="13"/>
        <v>表示不可</v>
      </c>
      <c r="AE81" s="520" t="str">
        <f t="shared" si="14"/>
        <v>表示不可</v>
      </c>
      <c r="AF81" s="520" t="str">
        <f t="shared" si="15"/>
        <v>表示不可</v>
      </c>
    </row>
    <row r="82" spans="1:32" ht="15.75" customHeight="1" x14ac:dyDescent="0.15">
      <c r="A82" s="68">
        <v>32</v>
      </c>
      <c r="B82" s="354" t="str">
        <f t="shared" si="16"/>
        <v/>
      </c>
      <c r="C82" s="583" t="str">
        <f>IF($C$26=TRUE,(Ⅴ１!B37),"表示不可")</f>
        <v>表示不可</v>
      </c>
      <c r="D82" s="582" t="str">
        <f>IF($C$26=TRUE,(Ⅴ１!C37),"表示不可")</f>
        <v>表示不可</v>
      </c>
      <c r="E82" s="317" t="str">
        <f>IF($C$26=TRUE,(Ⅴ１!D37),"表示不可")</f>
        <v>表示不可</v>
      </c>
      <c r="F82" s="303" t="str">
        <f>IF($C$26=TRUE,(Ⅴ１!E37),"表示不可")</f>
        <v>表示不可</v>
      </c>
      <c r="G82" s="582" t="str">
        <f>IF($C$26=TRUE,(Ⅴ１!G37),"表示不可")</f>
        <v>表示不可</v>
      </c>
      <c r="H82" s="280" t="str">
        <f t="shared" si="4"/>
        <v>表示不可</v>
      </c>
      <c r="I82" s="569" t="str">
        <f>IF(C82="表示不可","",IF(Ⅴ１!C37="","",Ⅴ１!C37))</f>
        <v/>
      </c>
      <c r="J82" s="628" t="str">
        <f>IF(I82="","",VLOOKUP(I82,県放送部員データ!$A$2:$E$300,12,0))</f>
        <v/>
      </c>
      <c r="K82" s="629" t="str">
        <f>IF(I82="","",VLOOKUP(I82,県放送部員データ!$A$2:$E$300,9,0))</f>
        <v/>
      </c>
      <c r="L82" s="630" t="str">
        <f>IF(I82="","",VLOOKUP(I82,県放送部員データ!$A$2:$E$300,13,0))</f>
        <v/>
      </c>
      <c r="M82" s="640" t="str">
        <f>IF(I82="","",VLOOKUP(I82,県放送部員データ!$A$2:$E$300,10,0))</f>
        <v/>
      </c>
      <c r="P82" s="248"/>
      <c r="Q82" s="248"/>
      <c r="AA82" s="520" t="str">
        <f t="shared" si="11"/>
        <v/>
      </c>
      <c r="AB82" s="520" t="str">
        <f t="shared" si="12"/>
        <v>表示不可</v>
      </c>
      <c r="AC82" s="520" t="str">
        <f t="shared" si="7"/>
        <v>表示不可</v>
      </c>
      <c r="AD82" s="520" t="str">
        <f t="shared" si="13"/>
        <v>表示不可</v>
      </c>
      <c r="AE82" s="520" t="str">
        <f t="shared" si="14"/>
        <v>表示不可</v>
      </c>
      <c r="AF82" s="520" t="str">
        <f t="shared" si="15"/>
        <v>表示不可</v>
      </c>
    </row>
    <row r="83" spans="1:32" ht="15.75" customHeight="1" x14ac:dyDescent="0.15">
      <c r="A83" s="68">
        <v>33</v>
      </c>
      <c r="B83" s="354" t="str">
        <f t="shared" si="16"/>
        <v/>
      </c>
      <c r="C83" s="583" t="str">
        <f>IF($C$26=TRUE,(Ⅴ１!B38),"表示不可")</f>
        <v>表示不可</v>
      </c>
      <c r="D83" s="582" t="str">
        <f>IF($C$26=TRUE,(Ⅴ１!C38),"表示不可")</f>
        <v>表示不可</v>
      </c>
      <c r="E83" s="317" t="str">
        <f>IF($C$26=TRUE,(Ⅴ１!D38),"表示不可")</f>
        <v>表示不可</v>
      </c>
      <c r="F83" s="303" t="str">
        <f>IF($C$26=TRUE,(Ⅴ１!E38),"表示不可")</f>
        <v>表示不可</v>
      </c>
      <c r="G83" s="582" t="str">
        <f>IF($C$26=TRUE,(Ⅴ１!G38),"表示不可")</f>
        <v>表示不可</v>
      </c>
      <c r="H83" s="280" t="str">
        <f t="shared" si="4"/>
        <v>表示不可</v>
      </c>
      <c r="I83" s="569" t="str">
        <f>IF(C83="表示不可","",IF(Ⅴ１!C38="","",Ⅴ１!C38))</f>
        <v/>
      </c>
      <c r="J83" s="628" t="str">
        <f>IF(I83="","",VLOOKUP(I83,県放送部員データ!$A$2:$E$300,12,0))</f>
        <v/>
      </c>
      <c r="K83" s="629" t="str">
        <f>IF(I83="","",VLOOKUP(I83,県放送部員データ!$A$2:$E$300,9,0))</f>
        <v/>
      </c>
      <c r="L83" s="630" t="str">
        <f>IF(I83="","",VLOOKUP(I83,県放送部員データ!$A$2:$E$300,13,0))</f>
        <v/>
      </c>
      <c r="M83" s="631" t="str">
        <f>IF(I83="","",VLOOKUP(I83,県放送部員データ!$A$2:$E$300,10,0))</f>
        <v/>
      </c>
      <c r="AA83" s="520" t="str">
        <f t="shared" si="11"/>
        <v/>
      </c>
      <c r="AB83" s="520" t="str">
        <f t="shared" si="12"/>
        <v>表示不可</v>
      </c>
      <c r="AC83" s="520" t="str">
        <f t="shared" si="7"/>
        <v>表示不可</v>
      </c>
      <c r="AD83" s="520" t="str">
        <f t="shared" si="13"/>
        <v>表示不可</v>
      </c>
      <c r="AE83" s="520" t="str">
        <f t="shared" si="14"/>
        <v>表示不可</v>
      </c>
      <c r="AF83" s="520" t="str">
        <f t="shared" si="15"/>
        <v>表示不可</v>
      </c>
    </row>
    <row r="84" spans="1:32" ht="15.75" customHeight="1" x14ac:dyDescent="0.15">
      <c r="A84" s="68">
        <v>34</v>
      </c>
      <c r="B84" s="354" t="str">
        <f t="shared" si="16"/>
        <v/>
      </c>
      <c r="C84" s="583" t="str">
        <f>IF($C$26=TRUE,(Ⅴ１!B39),"表示不可")</f>
        <v>表示不可</v>
      </c>
      <c r="D84" s="582" t="str">
        <f>IF($C$26=TRUE,(Ⅴ１!C39),"表示不可")</f>
        <v>表示不可</v>
      </c>
      <c r="E84" s="317" t="str">
        <f>IF($C$26=TRUE,(Ⅴ１!D39),"表示不可")</f>
        <v>表示不可</v>
      </c>
      <c r="F84" s="303" t="str">
        <f>IF($C$26=TRUE,(Ⅴ１!E39),"表示不可")</f>
        <v>表示不可</v>
      </c>
      <c r="G84" s="582" t="str">
        <f>IF($C$26=TRUE,(Ⅴ１!G39),"表示不可")</f>
        <v>表示不可</v>
      </c>
      <c r="H84" s="280" t="str">
        <f t="shared" si="4"/>
        <v>表示不可</v>
      </c>
      <c r="I84" s="569" t="str">
        <f>IF(C84="表示不可","",IF(Ⅴ１!C39="","",Ⅴ１!C39))</f>
        <v/>
      </c>
      <c r="J84" s="628" t="str">
        <f>IF(I84="","",VLOOKUP(I84,県放送部員データ!$A$2:$E$300,12,0))</f>
        <v/>
      </c>
      <c r="K84" s="629" t="str">
        <f>IF(I84="","",VLOOKUP(I84,県放送部員データ!$A$2:$E$300,9,0))</f>
        <v/>
      </c>
      <c r="L84" s="628" t="str">
        <f>IF(I84="","",VLOOKUP(I84,県放送部員データ!$A$2:$E$300,13,0))</f>
        <v/>
      </c>
      <c r="M84" s="631" t="str">
        <f>IF(I84="","",VLOOKUP(I84,県放送部員データ!$A$2:$E$300,10,0))</f>
        <v/>
      </c>
      <c r="AA84" s="520" t="str">
        <f t="shared" si="11"/>
        <v/>
      </c>
      <c r="AB84" s="520" t="str">
        <f t="shared" si="12"/>
        <v>表示不可</v>
      </c>
      <c r="AC84" s="520" t="str">
        <f t="shared" si="7"/>
        <v>表示不可</v>
      </c>
      <c r="AD84" s="520" t="str">
        <f t="shared" si="13"/>
        <v>表示不可</v>
      </c>
      <c r="AE84" s="520" t="str">
        <f t="shared" si="14"/>
        <v>表示不可</v>
      </c>
      <c r="AF84" s="520" t="str">
        <f t="shared" si="15"/>
        <v>表示不可</v>
      </c>
    </row>
    <row r="85" spans="1:32" ht="15.75" customHeight="1" thickBot="1" x14ac:dyDescent="0.2">
      <c r="A85" s="68">
        <v>35</v>
      </c>
      <c r="B85" s="355" t="str">
        <f t="shared" si="16"/>
        <v/>
      </c>
      <c r="C85" s="584" t="str">
        <f>IF($C$26=TRUE,(Ⅴ１!B40),"表示不可")</f>
        <v>表示不可</v>
      </c>
      <c r="D85" s="585" t="str">
        <f>IF($C$26=TRUE,(Ⅴ１!C40),"表示不可")</f>
        <v>表示不可</v>
      </c>
      <c r="E85" s="350" t="str">
        <f>IF($C$26=TRUE,(Ⅴ１!D40),"表示不可")</f>
        <v>表示不可</v>
      </c>
      <c r="F85" s="323" t="str">
        <f>IF($C$26=TRUE,(Ⅴ１!E40),"表示不可")</f>
        <v>表示不可</v>
      </c>
      <c r="G85" s="585" t="str">
        <f>IF($C$26=TRUE,(Ⅴ１!G40),"表示不可")</f>
        <v>表示不可</v>
      </c>
      <c r="H85" s="283" t="str">
        <f t="shared" si="4"/>
        <v>表示不可</v>
      </c>
      <c r="I85" s="569" t="str">
        <f>IF(C85="表示不可","",IF(Ⅴ１!C40="","",Ⅴ１!C40))</f>
        <v/>
      </c>
      <c r="J85" s="632" t="str">
        <f>IF(I85="","",VLOOKUP(I85,県放送部員データ!$A$2:$E$300,12,0))</f>
        <v/>
      </c>
      <c r="K85" s="633" t="str">
        <f>IF(I85="","",VLOOKUP(I85,県放送部員データ!$A$2:$E$300,9,0))</f>
        <v/>
      </c>
      <c r="L85" s="632" t="str">
        <f>IF(I85="","",VLOOKUP(I85,県放送部員データ!$A$2:$E$300,13,0))</f>
        <v/>
      </c>
      <c r="M85" s="635" t="str">
        <f>IF(I85="","",VLOOKUP(I85,県放送部員データ!$A$2:$E$300,10,0))</f>
        <v/>
      </c>
      <c r="AA85" s="520" t="str">
        <f t="shared" si="11"/>
        <v/>
      </c>
      <c r="AB85" s="520" t="str">
        <f t="shared" si="12"/>
        <v>表示不可</v>
      </c>
      <c r="AC85" s="520" t="str">
        <f t="shared" si="7"/>
        <v>表示不可</v>
      </c>
      <c r="AD85" s="520" t="str">
        <f t="shared" si="13"/>
        <v>表示不可</v>
      </c>
      <c r="AE85" s="520" t="str">
        <f t="shared" si="14"/>
        <v>表示不可</v>
      </c>
      <c r="AF85" s="520" t="str">
        <f t="shared" si="15"/>
        <v>表示不可</v>
      </c>
    </row>
    <row r="86" spans="1:32" ht="15.75" customHeight="1" x14ac:dyDescent="0.15">
      <c r="A86" s="68">
        <v>36</v>
      </c>
      <c r="B86" s="356" t="str">
        <f t="shared" si="16"/>
        <v/>
      </c>
      <c r="C86" s="586" t="str">
        <f>IF($C$26=TRUE,(Ⅴ１!B41),"表示不可")</f>
        <v>表示不可</v>
      </c>
      <c r="D86" s="587" t="str">
        <f>IF($C$26=TRUE,(Ⅴ１!C41),"表示不可")</f>
        <v>表示不可</v>
      </c>
      <c r="E86" s="329" t="str">
        <f>IF($C$26=TRUE,(Ⅴ１!D41),"表示不可")</f>
        <v>表示不可</v>
      </c>
      <c r="F86" s="329" t="str">
        <f>IF($C$26=TRUE,(Ⅴ１!E41),"表示不可")</f>
        <v>表示不可</v>
      </c>
      <c r="G86" s="587" t="str">
        <f>IF($C$26=TRUE,(Ⅴ１!G41),"表示不可")</f>
        <v>表示不可</v>
      </c>
      <c r="H86" s="285" t="str">
        <f t="shared" si="4"/>
        <v>表示不可</v>
      </c>
      <c r="I86" s="569" t="str">
        <f>IF(C86="表示不可","",IF(Ⅴ１!C41="","",Ⅴ１!C41))</f>
        <v/>
      </c>
      <c r="J86" s="636" t="str">
        <f>IF(I86="","",VLOOKUP(I86,県放送部員データ!$A$2:$E$300,12,0))</f>
        <v/>
      </c>
      <c r="K86" s="637" t="str">
        <f>IF(I86="","",VLOOKUP(I86,県放送部員データ!$A$2:$E$300,9,0))</f>
        <v/>
      </c>
      <c r="L86" s="636" t="str">
        <f>IF(I86="","",VLOOKUP(I86,県放送部員データ!$A$2:$E$300,13,0))</f>
        <v/>
      </c>
      <c r="M86" s="639" t="str">
        <f>IF(I86="","",VLOOKUP(I86,県放送部員データ!$A$2:$E$300,10,0))</f>
        <v/>
      </c>
      <c r="AA86" s="520" t="str">
        <f t="shared" si="11"/>
        <v/>
      </c>
      <c r="AB86" s="520" t="str">
        <f t="shared" si="12"/>
        <v>表示不可</v>
      </c>
      <c r="AC86" s="520" t="str">
        <f t="shared" si="7"/>
        <v>表示不可</v>
      </c>
      <c r="AD86" s="520" t="str">
        <f t="shared" si="13"/>
        <v>表示不可</v>
      </c>
      <c r="AE86" s="520" t="str">
        <f t="shared" si="14"/>
        <v>表示不可</v>
      </c>
      <c r="AF86" s="520" t="str">
        <f t="shared" si="15"/>
        <v>表示不可</v>
      </c>
    </row>
    <row r="87" spans="1:32" ht="15.75" customHeight="1" x14ac:dyDescent="0.15">
      <c r="A87" s="68">
        <v>37</v>
      </c>
      <c r="B87" s="354" t="str">
        <f t="shared" si="16"/>
        <v/>
      </c>
      <c r="C87" s="583" t="str">
        <f>IF($C$26=TRUE,(Ⅴ１!B42),"表示不可")</f>
        <v>表示不可</v>
      </c>
      <c r="D87" s="582" t="str">
        <f>IF($C$26=TRUE,(Ⅴ１!C42),"表示不可")</f>
        <v>表示不可</v>
      </c>
      <c r="E87" s="317" t="str">
        <f>IF($C$26=TRUE,(Ⅴ１!D42),"表示不可")</f>
        <v>表示不可</v>
      </c>
      <c r="F87" s="303" t="str">
        <f>IF($C$26=TRUE,(Ⅴ１!E42),"表示不可")</f>
        <v>表示不可</v>
      </c>
      <c r="G87" s="582" t="str">
        <f>IF($C$26=TRUE,(Ⅴ１!G42),"表示不可")</f>
        <v>表示不可</v>
      </c>
      <c r="H87" s="280" t="str">
        <f t="shared" si="4"/>
        <v>表示不可</v>
      </c>
      <c r="I87" s="569" t="str">
        <f>IF(C87="表示不可","",IF(Ⅴ１!C42="","",Ⅴ１!C42))</f>
        <v/>
      </c>
      <c r="J87" s="628" t="str">
        <f>IF(I87="","",VLOOKUP(I87,県放送部員データ!$A$2:$E$300,12,0))</f>
        <v/>
      </c>
      <c r="K87" s="629" t="str">
        <f>IF(I87="","",VLOOKUP(I87,県放送部員データ!$A$2:$E$300,9,0))</f>
        <v/>
      </c>
      <c r="L87" s="628" t="str">
        <f>IF(I87="","",VLOOKUP(I87,県放送部員データ!$A$2:$E$300,13,0))</f>
        <v/>
      </c>
      <c r="M87" s="631" t="str">
        <f>IF(I87="","",VLOOKUP(I87,県放送部員データ!$A$2:$E$300,10,0))</f>
        <v/>
      </c>
      <c r="AA87" s="520" t="str">
        <f t="shared" si="11"/>
        <v/>
      </c>
      <c r="AB87" s="520" t="str">
        <f t="shared" si="12"/>
        <v>表示不可</v>
      </c>
      <c r="AC87" s="520" t="str">
        <f t="shared" si="7"/>
        <v>表示不可</v>
      </c>
      <c r="AD87" s="520" t="str">
        <f t="shared" si="13"/>
        <v>表示不可</v>
      </c>
      <c r="AE87" s="520" t="str">
        <f t="shared" si="14"/>
        <v>表示不可</v>
      </c>
      <c r="AF87" s="520" t="str">
        <f t="shared" si="15"/>
        <v>表示不可</v>
      </c>
    </row>
    <row r="88" spans="1:32" ht="15.75" customHeight="1" x14ac:dyDescent="0.15">
      <c r="A88" s="68">
        <v>38</v>
      </c>
      <c r="B88" s="354" t="str">
        <f t="shared" si="16"/>
        <v/>
      </c>
      <c r="C88" s="583" t="str">
        <f>IF($C$26=TRUE,(Ⅴ１!B43),"表示不可")</f>
        <v>表示不可</v>
      </c>
      <c r="D88" s="582" t="str">
        <f>IF($C$26=TRUE,(Ⅴ１!C43),"表示不可")</f>
        <v>表示不可</v>
      </c>
      <c r="E88" s="317" t="str">
        <f>IF($C$26=TRUE,(Ⅴ１!D43),"表示不可")</f>
        <v>表示不可</v>
      </c>
      <c r="F88" s="303" t="str">
        <f>IF($C$26=TRUE,(Ⅴ１!E43),"表示不可")</f>
        <v>表示不可</v>
      </c>
      <c r="G88" s="582" t="str">
        <f>IF($C$26=TRUE,(Ⅴ１!G43),"表示不可")</f>
        <v>表示不可</v>
      </c>
      <c r="H88" s="280" t="str">
        <f t="shared" si="4"/>
        <v>表示不可</v>
      </c>
      <c r="I88" s="569" t="str">
        <f>IF(C88="表示不可","",IF(Ⅴ１!C43="","",Ⅴ１!C43))</f>
        <v/>
      </c>
      <c r="J88" s="628" t="str">
        <f>IF(I88="","",VLOOKUP(I88,県放送部員データ!$A$2:$E$300,12,0))</f>
        <v/>
      </c>
      <c r="K88" s="629" t="str">
        <f>IF(I88="","",VLOOKUP(I88,県放送部員データ!$A$2:$E$300,9,0))</f>
        <v/>
      </c>
      <c r="L88" s="628" t="str">
        <f>IF(I88="","",VLOOKUP(I88,県放送部員データ!$A$2:$E$300,13,0))</f>
        <v/>
      </c>
      <c r="M88" s="631" t="str">
        <f>IF(I88="","",VLOOKUP(I88,県放送部員データ!$A$2:$E$300,10,0))</f>
        <v/>
      </c>
      <c r="AA88" s="520" t="str">
        <f t="shared" si="11"/>
        <v/>
      </c>
      <c r="AB88" s="520" t="str">
        <f t="shared" si="12"/>
        <v>表示不可</v>
      </c>
      <c r="AC88" s="520" t="str">
        <f t="shared" si="7"/>
        <v>表示不可</v>
      </c>
      <c r="AD88" s="520" t="str">
        <f t="shared" si="13"/>
        <v>表示不可</v>
      </c>
      <c r="AE88" s="520" t="str">
        <f t="shared" si="14"/>
        <v>表示不可</v>
      </c>
      <c r="AF88" s="520" t="str">
        <f t="shared" si="15"/>
        <v>表示不可</v>
      </c>
    </row>
    <row r="89" spans="1:32" ht="15.75" customHeight="1" x14ac:dyDescent="0.15">
      <c r="A89" s="68">
        <v>39</v>
      </c>
      <c r="B89" s="354" t="str">
        <f t="shared" si="16"/>
        <v/>
      </c>
      <c r="C89" s="583" t="str">
        <f>IF($C$26=TRUE,(Ⅴ１!B44),"表示不可")</f>
        <v>表示不可</v>
      </c>
      <c r="D89" s="582" t="str">
        <f>IF($C$26=TRUE,(Ⅴ１!C44),"表示不可")</f>
        <v>表示不可</v>
      </c>
      <c r="E89" s="317" t="str">
        <f>IF($C$26=TRUE,(Ⅴ１!D44),"表示不可")</f>
        <v>表示不可</v>
      </c>
      <c r="F89" s="303" t="str">
        <f>IF($C$26=TRUE,(Ⅴ１!E44),"表示不可")</f>
        <v>表示不可</v>
      </c>
      <c r="G89" s="582" t="str">
        <f>IF($C$26=TRUE,(Ⅴ１!G44),"表示不可")</f>
        <v>表示不可</v>
      </c>
      <c r="H89" s="280" t="str">
        <f t="shared" si="4"/>
        <v>表示不可</v>
      </c>
      <c r="I89" s="569" t="str">
        <f>IF(C89="表示不可","",IF(Ⅴ１!C44="","",Ⅴ１!C44))</f>
        <v/>
      </c>
      <c r="J89" s="628" t="str">
        <f>IF(I89="","",VLOOKUP(I89,県放送部員データ!$A$2:$E$300,12,0))</f>
        <v/>
      </c>
      <c r="K89" s="629" t="str">
        <f>IF(I89="","",VLOOKUP(I89,県放送部員データ!$A$2:$E$300,9,0))</f>
        <v/>
      </c>
      <c r="L89" s="628" t="str">
        <f>IF(I89="","",VLOOKUP(I89,県放送部員データ!$A$2:$E$300,13,0))</f>
        <v/>
      </c>
      <c r="M89" s="631" t="str">
        <f>IF(I89="","",VLOOKUP(I89,県放送部員データ!$A$2:$E$300,10,0))</f>
        <v/>
      </c>
      <c r="AA89" s="520" t="str">
        <f t="shared" si="11"/>
        <v/>
      </c>
      <c r="AB89" s="520" t="str">
        <f t="shared" si="12"/>
        <v>表示不可</v>
      </c>
      <c r="AC89" s="520" t="str">
        <f t="shared" si="7"/>
        <v>表示不可</v>
      </c>
      <c r="AD89" s="520" t="str">
        <f t="shared" si="13"/>
        <v>表示不可</v>
      </c>
      <c r="AE89" s="520" t="str">
        <f t="shared" si="14"/>
        <v>表示不可</v>
      </c>
      <c r="AF89" s="520" t="str">
        <f t="shared" si="15"/>
        <v>表示不可</v>
      </c>
    </row>
    <row r="90" spans="1:32" ht="15.75" customHeight="1" thickBot="1" x14ac:dyDescent="0.2">
      <c r="A90" s="68">
        <v>40</v>
      </c>
      <c r="B90" s="357" t="str">
        <f t="shared" si="16"/>
        <v/>
      </c>
      <c r="C90" s="588" t="str">
        <f>IF($C$26=TRUE,(Ⅴ１!B45),"表示不可")</f>
        <v>表示不可</v>
      </c>
      <c r="D90" s="589" t="str">
        <f>IF($C$26=TRUE,(Ⅴ１!C45),"表示不可")</f>
        <v>表示不可</v>
      </c>
      <c r="E90" s="353" t="str">
        <f>IF($C$26=TRUE,(Ⅴ１!D45),"表示不可")</f>
        <v>表示不可</v>
      </c>
      <c r="F90" s="311" t="str">
        <f>IF($C$26=TRUE,(Ⅴ１!E45),"表示不可")</f>
        <v>表示不可</v>
      </c>
      <c r="G90" s="589" t="str">
        <f>IF($C$26=TRUE,(Ⅴ１!G45),"表示不可")</f>
        <v>表示不可</v>
      </c>
      <c r="H90" s="287" t="str">
        <f t="shared" si="4"/>
        <v>表示不可</v>
      </c>
      <c r="I90" s="569" t="str">
        <f>IF(C90="表示不可","",IF(Ⅴ１!C45="","",Ⅴ１!C45))</f>
        <v/>
      </c>
      <c r="J90" s="632" t="str">
        <f>IF(I90="","",VLOOKUP(I90,県放送部員データ!$A$2:$E$300,12,0))</f>
        <v/>
      </c>
      <c r="K90" s="633" t="str">
        <f>IF(I90="","",VLOOKUP(I90,県放送部員データ!$A$2:$E$300,9,0))</f>
        <v/>
      </c>
      <c r="L90" s="632" t="str">
        <f>IF(I90="","",VLOOKUP(I90,県放送部員データ!$A$2:$E$300,13,0))</f>
        <v/>
      </c>
      <c r="M90" s="635" t="str">
        <f>IF(I90="","",VLOOKUP(I90,県放送部員データ!$A$2:$E$300,10,0))</f>
        <v/>
      </c>
      <c r="AA90" s="520" t="str">
        <f t="shared" si="11"/>
        <v/>
      </c>
      <c r="AB90" s="520" t="str">
        <f t="shared" si="12"/>
        <v>表示不可</v>
      </c>
      <c r="AC90" s="520" t="str">
        <f t="shared" si="7"/>
        <v>表示不可</v>
      </c>
      <c r="AD90" s="520" t="str">
        <f t="shared" si="13"/>
        <v>表示不可</v>
      </c>
      <c r="AE90" s="520" t="str">
        <f t="shared" si="14"/>
        <v>表示不可</v>
      </c>
      <c r="AF90" s="520" t="str">
        <f t="shared" si="15"/>
        <v>表示不可</v>
      </c>
    </row>
    <row r="91" spans="1:32" ht="6" customHeight="1" x14ac:dyDescent="0.15">
      <c r="J91" s="147"/>
      <c r="K91" s="147"/>
      <c r="L91" s="147"/>
      <c r="M91" s="147"/>
      <c r="Q91" s="82"/>
    </row>
    <row r="92" spans="1:32" ht="59.25" customHeight="1" x14ac:dyDescent="0.25">
      <c r="C92" s="788" t="str">
        <f>"　高文連個人情報に関する保護規定を承諾したうえで、上記のとおり"&amp;B1&amp;"への参加を申し込みます。"</f>
        <v>　高文連個人情報に関する保護規定を承諾したうえで、上記のとおり第48回宮崎県高等学校新人放送コンテスト 
第47回九州高校放送コンテスト宮崎県予選
第9回全九州高等学校総合文化祭福岡大会 宮崎県予選
第50回全国高等学校総合文化祭 放送部門
AM部門・VM部門 宮崎県予選への参加を申し込みます。</v>
      </c>
      <c r="D92" s="788"/>
      <c r="E92" s="788"/>
      <c r="F92" s="788"/>
      <c r="G92" s="788"/>
      <c r="H92" s="788"/>
      <c r="I92" s="788"/>
      <c r="J92" s="147"/>
      <c r="K92" s="147"/>
      <c r="L92" s="147"/>
      <c r="M92" s="147"/>
      <c r="Q92" s="82"/>
      <c r="U92" s="213"/>
      <c r="V92" s="213"/>
      <c r="W92" s="213"/>
      <c r="X92" s="213"/>
      <c r="Y92" s="213"/>
      <c r="Z92" s="213"/>
      <c r="AA92" s="213"/>
    </row>
    <row r="93" spans="1:32" s="281" customFormat="1" ht="18.75" customHeight="1" x14ac:dyDescent="0.25">
      <c r="B93" s="100"/>
      <c r="C93" s="787">
        <f ca="1">(Ⅰ!C23)</f>
        <v>45937</v>
      </c>
      <c r="D93" s="787"/>
      <c r="F93" s="74"/>
      <c r="H93" s="100"/>
      <c r="I93" s="100"/>
      <c r="J93" s="288"/>
      <c r="K93" s="288"/>
      <c r="L93" s="288"/>
      <c r="M93" s="288"/>
      <c r="P93" s="71"/>
      <c r="Q93" s="82"/>
      <c r="R93" s="71"/>
      <c r="S93" s="70"/>
      <c r="T93" s="72"/>
      <c r="U93" s="71"/>
      <c r="V93" s="71"/>
      <c r="W93" s="71"/>
      <c r="X93" s="71"/>
      <c r="Y93" s="71"/>
      <c r="Z93" s="71"/>
      <c r="AA93" s="71"/>
      <c r="AB93" s="213"/>
      <c r="AC93" s="213"/>
      <c r="AD93" s="71"/>
    </row>
    <row r="94" spans="1:32" ht="18.75" customHeight="1" x14ac:dyDescent="0.15">
      <c r="C94" s="289" t="s">
        <v>334</v>
      </c>
      <c r="D94" s="289"/>
      <c r="F94" s="74" t="s">
        <v>308</v>
      </c>
      <c r="G94" s="124">
        <f>C3</f>
        <v>0</v>
      </c>
      <c r="H94" s="290"/>
      <c r="I94" s="290"/>
      <c r="J94" s="147"/>
      <c r="K94" s="147"/>
      <c r="L94" s="147"/>
      <c r="M94" s="147"/>
      <c r="Q94" s="82"/>
      <c r="R94" s="82"/>
      <c r="S94" s="76"/>
    </row>
    <row r="95" spans="1:32" ht="18.75" customHeight="1" x14ac:dyDescent="0.15">
      <c r="C95" s="289" t="s">
        <v>518</v>
      </c>
      <c r="D95" s="289"/>
      <c r="F95" s="291" t="s">
        <v>335</v>
      </c>
      <c r="G95" s="853">
        <f>(Ⅰ!C21)</f>
        <v>0</v>
      </c>
      <c r="H95" s="853"/>
      <c r="I95" s="292" t="s">
        <v>336</v>
      </c>
      <c r="J95" s="147"/>
      <c r="K95" s="147"/>
      <c r="L95" s="147"/>
      <c r="M95" s="147"/>
      <c r="P95" s="82"/>
      <c r="Q95" s="82"/>
      <c r="R95" s="82"/>
      <c r="S95" s="76"/>
      <c r="U95" s="82"/>
      <c r="V95" s="82"/>
      <c r="W95" s="82"/>
      <c r="X95" s="82"/>
      <c r="Y95" s="82"/>
      <c r="Z95" s="82"/>
      <c r="AA95" s="82"/>
    </row>
    <row r="96" spans="1:32" s="76" customFormat="1" ht="61.5" customHeight="1" x14ac:dyDescent="0.15">
      <c r="B96" s="789"/>
      <c r="C96" s="789"/>
      <c r="D96" s="789"/>
      <c r="E96" s="789"/>
      <c r="F96" s="789"/>
      <c r="G96" s="790"/>
      <c r="H96" s="790"/>
      <c r="I96" s="790"/>
      <c r="J96" s="147"/>
      <c r="K96" s="147"/>
      <c r="L96" s="147"/>
      <c r="M96" s="147"/>
      <c r="P96" s="82"/>
      <c r="Q96" s="82"/>
      <c r="R96" s="71"/>
      <c r="T96" s="72"/>
      <c r="U96" s="82"/>
      <c r="V96" s="82"/>
      <c r="W96" s="82"/>
      <c r="X96" s="82"/>
      <c r="Y96" s="82"/>
      <c r="Z96" s="82"/>
      <c r="AA96" s="82"/>
      <c r="AB96" s="82"/>
      <c r="AC96" s="82"/>
      <c r="AD96" s="82"/>
    </row>
    <row r="97" spans="2:30" s="76" customFormat="1" ht="21" customHeight="1" x14ac:dyDescent="0.15">
      <c r="B97" s="221"/>
      <c r="C97" s="791" t="s">
        <v>1166</v>
      </c>
      <c r="D97" s="791"/>
      <c r="E97" s="791"/>
      <c r="F97" s="791"/>
      <c r="G97" s="791"/>
      <c r="H97" s="791"/>
      <c r="I97" s="87"/>
      <c r="J97" s="147"/>
      <c r="K97" s="147"/>
      <c r="L97" s="147"/>
      <c r="M97" s="147"/>
      <c r="P97" s="82"/>
      <c r="Q97" s="82"/>
      <c r="R97" s="71"/>
      <c r="T97" s="72"/>
      <c r="U97" s="82"/>
      <c r="V97" s="82"/>
      <c r="W97" s="82"/>
      <c r="X97" s="82"/>
      <c r="Y97" s="82"/>
      <c r="Z97" s="82"/>
      <c r="AA97" s="82"/>
      <c r="AB97" s="82"/>
      <c r="AC97" s="82"/>
      <c r="AD97" s="82"/>
    </row>
    <row r="98" spans="2:30" s="76" customFormat="1" ht="7.5" customHeight="1" x14ac:dyDescent="0.25">
      <c r="B98" s="215"/>
      <c r="C98" s="215"/>
      <c r="D98" s="144"/>
      <c r="F98" s="173"/>
      <c r="G98" s="173"/>
      <c r="H98" s="87"/>
      <c r="I98" s="87"/>
      <c r="J98" s="147"/>
      <c r="K98" s="147"/>
      <c r="L98" s="147"/>
      <c r="M98" s="147"/>
      <c r="P98" s="82"/>
      <c r="Q98" s="82"/>
      <c r="R98" s="71"/>
      <c r="T98" s="72"/>
      <c r="U98" s="82"/>
      <c r="V98" s="82"/>
      <c r="W98" s="82"/>
      <c r="X98" s="82"/>
      <c r="Y98" s="82"/>
      <c r="Z98" s="82"/>
      <c r="AA98" s="82"/>
      <c r="AB98" s="82"/>
      <c r="AC98" s="82"/>
      <c r="AD98" s="82"/>
    </row>
    <row r="99" spans="2:30" s="76" customFormat="1" ht="16.5" customHeight="1" x14ac:dyDescent="0.15">
      <c r="B99" s="73"/>
      <c r="C99" s="792" t="s">
        <v>1167</v>
      </c>
      <c r="D99" s="792"/>
      <c r="E99" s="792"/>
      <c r="F99" s="792"/>
      <c r="G99" s="792"/>
      <c r="H99" s="792"/>
      <c r="I99" s="221"/>
      <c r="J99" s="147"/>
      <c r="K99" s="147"/>
      <c r="L99" s="147"/>
      <c r="M99" s="147"/>
      <c r="P99" s="82"/>
      <c r="Q99" s="82"/>
      <c r="R99" s="71"/>
      <c r="T99" s="72"/>
      <c r="U99" s="82"/>
      <c r="V99" s="82"/>
      <c r="W99" s="82"/>
      <c r="X99" s="82"/>
      <c r="Y99" s="82"/>
      <c r="Z99" s="82"/>
      <c r="AA99" s="82"/>
      <c r="AB99" s="82"/>
      <c r="AC99" s="82"/>
      <c r="AD99" s="82"/>
    </row>
    <row r="100" spans="2:30" s="76" customFormat="1" ht="7.5" hidden="1" customHeight="1" x14ac:dyDescent="0.15">
      <c r="B100" s="222"/>
      <c r="C100" s="792"/>
      <c r="D100" s="792"/>
      <c r="E100" s="792"/>
      <c r="F100" s="792"/>
      <c r="G100" s="792"/>
      <c r="H100" s="792"/>
      <c r="I100" s="217"/>
      <c r="J100" s="147"/>
      <c r="K100" s="147"/>
      <c r="L100" s="147"/>
      <c r="M100" s="147"/>
      <c r="P100" s="82"/>
      <c r="Q100" s="82"/>
      <c r="R100" s="82"/>
      <c r="T100" s="72"/>
      <c r="U100" s="82"/>
      <c r="V100" s="82"/>
      <c r="W100" s="82"/>
      <c r="X100" s="82"/>
      <c r="Y100" s="82"/>
      <c r="Z100" s="82"/>
      <c r="AA100" s="82"/>
      <c r="AB100" s="82"/>
      <c r="AC100" s="82"/>
      <c r="AD100" s="82"/>
    </row>
    <row r="101" spans="2:30" s="76" customFormat="1" ht="16.5" hidden="1" customHeight="1" x14ac:dyDescent="0.15">
      <c r="B101" s="224"/>
      <c r="C101" s="792"/>
      <c r="D101" s="792"/>
      <c r="E101" s="792"/>
      <c r="F101" s="792"/>
      <c r="G101" s="792"/>
      <c r="H101" s="792"/>
      <c r="I101" s="221"/>
      <c r="J101" s="147"/>
      <c r="K101" s="147"/>
      <c r="L101" s="147"/>
      <c r="M101" s="147"/>
      <c r="P101" s="82"/>
      <c r="Q101" s="82"/>
      <c r="R101" s="82"/>
      <c r="T101" s="72"/>
      <c r="U101" s="82"/>
      <c r="V101" s="82"/>
      <c r="W101" s="82"/>
      <c r="X101" s="82"/>
      <c r="Y101" s="82"/>
      <c r="Z101" s="82"/>
      <c r="AA101" s="82"/>
      <c r="AB101" s="82"/>
      <c r="AC101" s="82"/>
      <c r="AD101" s="82"/>
    </row>
    <row r="102" spans="2:30" s="76" customFormat="1" ht="7.5" customHeight="1" x14ac:dyDescent="0.15">
      <c r="B102" s="87"/>
      <c r="C102" s="792"/>
      <c r="D102" s="792"/>
      <c r="E102" s="792"/>
      <c r="F102" s="792"/>
      <c r="G102" s="792"/>
      <c r="H102" s="792"/>
      <c r="I102" s="221"/>
      <c r="J102" s="147"/>
      <c r="K102" s="147"/>
      <c r="L102" s="147"/>
      <c r="M102" s="147"/>
      <c r="P102" s="82"/>
      <c r="Q102" s="82"/>
      <c r="R102" s="71"/>
      <c r="T102" s="72"/>
      <c r="U102" s="71"/>
      <c r="V102" s="71"/>
      <c r="W102" s="71"/>
      <c r="X102" s="71"/>
      <c r="Y102" s="71"/>
      <c r="Z102" s="71"/>
      <c r="AA102" s="71"/>
      <c r="AB102" s="82"/>
      <c r="AC102" s="82"/>
      <c r="AD102" s="82"/>
    </row>
    <row r="103" spans="2:30" ht="31.5" customHeight="1" x14ac:dyDescent="0.15">
      <c r="B103" s="793"/>
      <c r="C103" s="792"/>
      <c r="D103" s="792"/>
      <c r="E103" s="792"/>
      <c r="F103" s="792"/>
      <c r="G103" s="792"/>
      <c r="H103" s="792"/>
      <c r="I103" s="173"/>
      <c r="J103" s="808"/>
      <c r="K103" s="808"/>
      <c r="L103" s="809"/>
      <c r="M103" s="809"/>
      <c r="Q103" s="82"/>
    </row>
    <row r="104" spans="2:30" ht="24.75" customHeight="1" x14ac:dyDescent="0.15">
      <c r="B104" s="793"/>
      <c r="C104" s="526"/>
      <c r="D104" s="526"/>
      <c r="E104" s="70"/>
      <c r="F104" s="527"/>
      <c r="G104" s="527"/>
      <c r="H104" s="528"/>
      <c r="I104" s="228"/>
      <c r="J104" s="529"/>
      <c r="K104" s="529"/>
      <c r="L104" s="530"/>
      <c r="M104" s="530"/>
      <c r="Q104" s="82"/>
    </row>
    <row r="105" spans="2:30" ht="18.75" customHeight="1" x14ac:dyDescent="0.15">
      <c r="B105" s="139"/>
      <c r="C105" s="794" t="s">
        <v>484</v>
      </c>
      <c r="D105" s="794"/>
      <c r="E105" s="794"/>
      <c r="F105" s="794"/>
      <c r="G105" s="794"/>
      <c r="H105" s="794"/>
      <c r="I105" s="74"/>
      <c r="L105" s="76"/>
    </row>
    <row r="106" spans="2:30" ht="18.75" customHeight="1" x14ac:dyDescent="0.15">
      <c r="B106" s="139"/>
      <c r="C106" s="794"/>
      <c r="D106" s="794"/>
      <c r="E106" s="794"/>
      <c r="F106" s="794"/>
      <c r="G106" s="794"/>
      <c r="H106" s="794"/>
      <c r="I106" s="74"/>
      <c r="L106" s="76"/>
    </row>
    <row r="107" spans="2:30" ht="18.75" customHeight="1" x14ac:dyDescent="0.15">
      <c r="B107" s="139"/>
      <c r="C107" s="794"/>
      <c r="D107" s="794"/>
      <c r="E107" s="794"/>
      <c r="F107" s="794"/>
      <c r="G107" s="794"/>
      <c r="H107" s="794"/>
      <c r="I107" s="74"/>
      <c r="L107" s="76"/>
    </row>
    <row r="108" spans="2:30" ht="18.75" customHeight="1" x14ac:dyDescent="0.15">
      <c r="B108" s="139"/>
      <c r="C108" s="794"/>
      <c r="D108" s="794"/>
      <c r="E108" s="794"/>
      <c r="F108" s="794"/>
      <c r="G108" s="794"/>
      <c r="H108" s="794"/>
      <c r="I108" s="74"/>
      <c r="L108" s="76"/>
      <c r="M108" s="73"/>
    </row>
    <row r="109" spans="2:30" ht="18.75" customHeight="1" x14ac:dyDescent="0.15">
      <c r="B109" s="139"/>
      <c r="C109" s="531"/>
      <c r="D109" s="531"/>
      <c r="E109" s="531"/>
      <c r="F109" s="531"/>
      <c r="G109" s="531"/>
      <c r="H109" s="531"/>
      <c r="I109" s="74"/>
      <c r="L109" s="76"/>
    </row>
    <row r="110" spans="2:30" ht="18.75" customHeight="1" x14ac:dyDescent="0.15">
      <c r="B110" s="139"/>
      <c r="C110" s="531"/>
      <c r="D110" s="531"/>
      <c r="E110" s="531"/>
      <c r="F110" s="531"/>
      <c r="G110" s="531"/>
      <c r="H110" s="531"/>
      <c r="I110" s="74"/>
      <c r="L110" s="76"/>
    </row>
    <row r="111" spans="2:30" ht="18.75" customHeight="1" x14ac:dyDescent="0.15">
      <c r="B111" s="139"/>
      <c r="C111" s="794" t="s">
        <v>517</v>
      </c>
      <c r="D111" s="794"/>
      <c r="E111" s="794"/>
      <c r="F111" s="794"/>
      <c r="G111" s="794"/>
      <c r="H111" s="794"/>
      <c r="I111" s="74"/>
      <c r="L111" s="76"/>
      <c r="M111" s="73"/>
    </row>
    <row r="112" spans="2:30" ht="18.75" customHeight="1" x14ac:dyDescent="0.15">
      <c r="B112" s="139"/>
      <c r="C112" s="794"/>
      <c r="D112" s="794"/>
      <c r="E112" s="794"/>
      <c r="F112" s="794"/>
      <c r="G112" s="794"/>
      <c r="H112" s="794"/>
      <c r="I112" s="74"/>
      <c r="L112" s="76"/>
    </row>
    <row r="113" spans="2:30" ht="18.75" customHeight="1" x14ac:dyDescent="0.15">
      <c r="B113" s="139"/>
      <c r="C113" s="794"/>
      <c r="D113" s="794"/>
      <c r="E113" s="794"/>
      <c r="F113" s="794"/>
      <c r="G113" s="794"/>
      <c r="H113" s="794"/>
      <c r="I113" s="74"/>
      <c r="L113" s="76"/>
    </row>
    <row r="114" spans="2:30" ht="18.75" customHeight="1" x14ac:dyDescent="0.15">
      <c r="B114" s="139"/>
      <c r="C114" s="794"/>
      <c r="D114" s="794"/>
      <c r="E114" s="794"/>
      <c r="F114" s="794"/>
      <c r="G114" s="794"/>
      <c r="H114" s="794"/>
      <c r="I114" s="74"/>
      <c r="L114" s="76"/>
    </row>
    <row r="115" spans="2:30" ht="18.75" customHeight="1" x14ac:dyDescent="0.15">
      <c r="B115" s="139"/>
      <c r="C115" s="794"/>
      <c r="D115" s="794"/>
      <c r="E115" s="794"/>
      <c r="F115" s="794"/>
      <c r="G115" s="794"/>
      <c r="H115" s="794"/>
      <c r="I115" s="74"/>
      <c r="L115" s="76"/>
    </row>
    <row r="116" spans="2:30" ht="18.75" customHeight="1" x14ac:dyDescent="0.15">
      <c r="B116" s="139"/>
      <c r="C116" s="532"/>
      <c r="D116" s="532"/>
      <c r="E116" s="532"/>
      <c r="F116" s="532"/>
      <c r="G116" s="532"/>
      <c r="H116" s="532"/>
      <c r="I116" s="74"/>
      <c r="L116" s="76"/>
      <c r="M116" s="73"/>
    </row>
    <row r="117" spans="2:30" ht="18.75" customHeight="1" x14ac:dyDescent="0.15">
      <c r="B117" s="139"/>
      <c r="C117" s="531"/>
      <c r="D117" s="531"/>
      <c r="E117" s="531"/>
      <c r="F117" s="531"/>
      <c r="G117" s="531"/>
      <c r="H117" s="531"/>
      <c r="I117" s="74"/>
      <c r="L117" s="76"/>
    </row>
    <row r="118" spans="2:30" ht="18.75" customHeight="1" x14ac:dyDescent="0.15">
      <c r="B118" s="139"/>
      <c r="C118" s="531"/>
      <c r="D118" s="531"/>
      <c r="E118" s="531"/>
      <c r="F118" s="531"/>
      <c r="G118" s="531"/>
      <c r="H118" s="531"/>
      <c r="I118" s="74"/>
    </row>
    <row r="119" spans="2:30" ht="18.75" customHeight="1" x14ac:dyDescent="0.15">
      <c r="B119" s="139"/>
      <c r="C119" s="794" t="s">
        <v>485</v>
      </c>
      <c r="D119" s="794"/>
      <c r="E119" s="794"/>
      <c r="F119" s="794"/>
      <c r="G119" s="794"/>
      <c r="H119" s="794"/>
      <c r="I119" s="74"/>
    </row>
    <row r="120" spans="2:30" ht="18.75" customHeight="1" x14ac:dyDescent="0.15">
      <c r="B120" s="139"/>
      <c r="C120" s="794"/>
      <c r="D120" s="794"/>
      <c r="E120" s="794"/>
      <c r="F120" s="794"/>
      <c r="G120" s="794"/>
      <c r="H120" s="794"/>
      <c r="I120" s="74"/>
    </row>
    <row r="121" spans="2:30" ht="18.75" customHeight="1" x14ac:dyDescent="0.15">
      <c r="B121" s="139"/>
      <c r="C121" s="794"/>
      <c r="D121" s="794"/>
      <c r="E121" s="794"/>
      <c r="F121" s="794"/>
      <c r="G121" s="794"/>
      <c r="H121" s="794"/>
      <c r="I121" s="74"/>
    </row>
    <row r="122" spans="2:30" ht="18.75" customHeight="1" x14ac:dyDescent="0.15">
      <c r="B122" s="139"/>
      <c r="C122" s="539"/>
      <c r="D122" s="539"/>
      <c r="E122" s="539"/>
      <c r="F122" s="539"/>
      <c r="G122" s="539"/>
      <c r="H122" s="539"/>
      <c r="I122" s="74"/>
      <c r="K122" s="71"/>
      <c r="L122" s="71"/>
      <c r="M122" s="71"/>
      <c r="O122" s="72"/>
      <c r="S122" s="71"/>
      <c r="T122" s="71"/>
      <c r="Z122" s="68"/>
      <c r="AA122" s="68"/>
      <c r="AB122" s="68"/>
      <c r="AC122" s="68"/>
      <c r="AD122" s="68"/>
    </row>
    <row r="123" spans="2:30" ht="18.75" customHeight="1" x14ac:dyDescent="0.15">
      <c r="B123" s="139"/>
      <c r="C123" s="539"/>
      <c r="D123" s="539"/>
      <c r="E123" s="539"/>
      <c r="F123" s="539"/>
      <c r="G123" s="539"/>
      <c r="H123" s="539"/>
      <c r="I123" s="74"/>
      <c r="K123" s="71"/>
      <c r="L123" s="71"/>
      <c r="M123" s="71"/>
      <c r="O123" s="72"/>
      <c r="S123" s="71"/>
      <c r="T123" s="71"/>
      <c r="Z123" s="68"/>
      <c r="AA123" s="68"/>
      <c r="AB123" s="68"/>
      <c r="AC123" s="68"/>
      <c r="AD123" s="68"/>
    </row>
    <row r="124" spans="2:30" ht="18.75" customHeight="1" x14ac:dyDescent="0.15">
      <c r="B124" s="139"/>
      <c r="C124" s="539"/>
      <c r="D124" s="539"/>
      <c r="E124" s="539"/>
      <c r="F124" s="539"/>
      <c r="G124" s="539"/>
      <c r="H124" s="539"/>
      <c r="I124" s="74"/>
      <c r="K124" s="71"/>
      <c r="L124" s="71"/>
      <c r="M124" s="71"/>
      <c r="O124" s="72"/>
      <c r="S124" s="71"/>
      <c r="T124" s="71"/>
      <c r="Z124" s="68"/>
      <c r="AA124" s="68"/>
      <c r="AB124" s="68"/>
      <c r="AC124" s="68"/>
      <c r="AD124" s="68"/>
    </row>
    <row r="125" spans="2:30" ht="18.75" customHeight="1" x14ac:dyDescent="0.15">
      <c r="B125" s="139"/>
      <c r="C125" s="539"/>
      <c r="D125" s="539"/>
      <c r="E125" s="539"/>
      <c r="F125" s="539"/>
      <c r="G125" s="539"/>
      <c r="H125" s="539"/>
      <c r="I125" s="74"/>
      <c r="K125" s="71"/>
      <c r="L125" s="71"/>
      <c r="M125" s="71"/>
      <c r="O125" s="72"/>
      <c r="S125" s="71"/>
      <c r="T125" s="71"/>
      <c r="Z125" s="68"/>
      <c r="AA125" s="68"/>
      <c r="AB125" s="68"/>
      <c r="AC125" s="68"/>
      <c r="AD125" s="68"/>
    </row>
    <row r="126" spans="2:30" ht="18.75" customHeight="1" x14ac:dyDescent="0.15">
      <c r="B126" s="139"/>
      <c r="C126" s="533"/>
      <c r="D126" s="533"/>
      <c r="E126" s="533"/>
      <c r="F126" s="533"/>
      <c r="G126" s="533"/>
      <c r="H126" s="533"/>
      <c r="I126" s="74"/>
      <c r="K126" s="71"/>
      <c r="L126" s="71"/>
      <c r="M126" s="71"/>
      <c r="O126" s="72"/>
      <c r="S126" s="71"/>
      <c r="T126" s="71"/>
      <c r="Z126" s="68"/>
      <c r="AA126" s="68"/>
      <c r="AB126" s="68"/>
      <c r="AC126" s="68"/>
      <c r="AD126" s="68"/>
    </row>
    <row r="127" spans="2:30" ht="18.75" customHeight="1" x14ac:dyDescent="0.15">
      <c r="B127" s="68"/>
      <c r="K127" s="71"/>
      <c r="L127" s="71"/>
      <c r="M127" s="71"/>
      <c r="O127" s="72"/>
      <c r="S127" s="71"/>
      <c r="T127" s="71"/>
      <c r="Z127" s="68"/>
      <c r="AA127" s="68"/>
      <c r="AB127" s="68"/>
      <c r="AC127" s="68"/>
      <c r="AD127" s="68"/>
    </row>
    <row r="128" spans="2:30" ht="18.75" customHeight="1" x14ac:dyDescent="0.15">
      <c r="B128" s="68"/>
      <c r="C128" s="810" t="s">
        <v>486</v>
      </c>
      <c r="D128" s="810"/>
      <c r="E128" s="810"/>
      <c r="F128" s="810"/>
      <c r="G128" s="810"/>
      <c r="H128" s="810"/>
      <c r="K128" s="71"/>
      <c r="L128" s="71"/>
      <c r="M128" s="71"/>
      <c r="O128" s="72"/>
      <c r="S128" s="71"/>
      <c r="T128" s="71"/>
      <c r="Z128" s="68"/>
      <c r="AA128" s="68"/>
      <c r="AB128" s="68"/>
      <c r="AC128" s="68"/>
      <c r="AD128" s="68"/>
    </row>
    <row r="129" spans="2:30" ht="18.75" customHeight="1" x14ac:dyDescent="0.15">
      <c r="B129" s="68"/>
      <c r="C129" s="74"/>
      <c r="D129" s="74"/>
      <c r="E129" s="74"/>
      <c r="G129" s="74"/>
      <c r="H129" s="74"/>
      <c r="K129" s="71"/>
      <c r="L129" s="71"/>
      <c r="M129" s="71"/>
      <c r="O129" s="72"/>
      <c r="S129" s="71"/>
      <c r="T129" s="71"/>
      <c r="Z129" s="68"/>
      <c r="AA129" s="68"/>
      <c r="AB129" s="68"/>
      <c r="AC129" s="68"/>
      <c r="AD129" s="68"/>
    </row>
    <row r="130" spans="2:30" ht="18.75" customHeight="1" x14ac:dyDescent="0.15">
      <c r="B130" s="68"/>
      <c r="C130" s="74"/>
      <c r="D130" s="74"/>
      <c r="E130" s="74"/>
      <c r="G130" s="74"/>
      <c r="H130" s="74"/>
      <c r="K130" s="71"/>
      <c r="L130" s="71"/>
      <c r="M130" s="71"/>
      <c r="O130" s="72"/>
      <c r="S130" s="71"/>
      <c r="T130" s="71"/>
      <c r="Z130" s="68"/>
      <c r="AA130" s="68"/>
      <c r="AB130" s="68"/>
      <c r="AC130" s="68"/>
      <c r="AD130" s="68"/>
    </row>
    <row r="131" spans="2:30" ht="18.75" customHeight="1" x14ac:dyDescent="0.15">
      <c r="B131" s="68"/>
      <c r="C131" s="74"/>
      <c r="D131" s="74"/>
      <c r="E131" s="74"/>
      <c r="G131" s="74"/>
      <c r="H131" s="74"/>
      <c r="K131" s="71"/>
      <c r="L131" s="71"/>
      <c r="M131" s="71"/>
      <c r="O131" s="72"/>
      <c r="S131" s="71"/>
      <c r="T131" s="71"/>
      <c r="Z131" s="68"/>
      <c r="AA131" s="68"/>
      <c r="AB131" s="68"/>
      <c r="AC131" s="68"/>
      <c r="AD131" s="68"/>
    </row>
    <row r="132" spans="2:30" ht="18.75" customHeight="1" x14ac:dyDescent="0.15">
      <c r="B132" s="68"/>
      <c r="C132" s="74"/>
      <c r="D132" s="74"/>
      <c r="E132" s="74"/>
      <c r="G132" s="74"/>
      <c r="H132" s="74"/>
      <c r="K132" s="71"/>
      <c r="L132" s="71"/>
      <c r="M132" s="71"/>
      <c r="O132" s="72"/>
      <c r="S132" s="71"/>
      <c r="T132" s="71"/>
      <c r="Z132" s="68"/>
      <c r="AA132" s="68"/>
      <c r="AB132" s="68"/>
      <c r="AC132" s="68"/>
      <c r="AD132" s="68"/>
    </row>
    <row r="133" spans="2:30" ht="18.75" customHeight="1" x14ac:dyDescent="0.15">
      <c r="B133" s="68"/>
      <c r="F133" s="857" t="s">
        <v>487</v>
      </c>
      <c r="G133" s="857"/>
      <c r="H133" s="857"/>
      <c r="K133" s="71"/>
      <c r="L133" s="71"/>
      <c r="M133" s="71"/>
      <c r="O133" s="72"/>
      <c r="S133" s="71"/>
      <c r="T133" s="71"/>
      <c r="Z133" s="68"/>
      <c r="AA133" s="68"/>
      <c r="AB133" s="68"/>
      <c r="AC133" s="68"/>
      <c r="AD133" s="68"/>
    </row>
    <row r="134" spans="2:30" ht="18.75" customHeight="1" x14ac:dyDescent="0.15">
      <c r="B134" s="68"/>
      <c r="K134" s="71"/>
      <c r="L134" s="71"/>
      <c r="M134" s="71"/>
      <c r="O134" s="72"/>
      <c r="S134" s="71"/>
      <c r="T134" s="71"/>
      <c r="Z134" s="68"/>
      <c r="AA134" s="68"/>
      <c r="AB134" s="68"/>
      <c r="AC134" s="68"/>
      <c r="AD134" s="68"/>
    </row>
    <row r="135" spans="2:30" ht="25.5" customHeight="1" x14ac:dyDescent="0.15">
      <c r="B135" s="68"/>
      <c r="F135" s="535" t="s">
        <v>492</v>
      </c>
      <c r="G135" s="858">
        <f>C3</f>
        <v>0</v>
      </c>
      <c r="H135" s="858"/>
      <c r="I135" s="858"/>
      <c r="K135" s="71"/>
      <c r="L135" s="71"/>
      <c r="M135" s="71"/>
      <c r="O135" s="72"/>
      <c r="S135" s="71"/>
      <c r="T135" s="71"/>
      <c r="Z135" s="68"/>
      <c r="AA135" s="68"/>
      <c r="AB135" s="68"/>
      <c r="AC135" s="68"/>
      <c r="AD135" s="68"/>
    </row>
    <row r="136" spans="2:30" ht="18.75" customHeight="1" x14ac:dyDescent="0.15">
      <c r="B136" s="68"/>
      <c r="F136" s="598"/>
      <c r="G136" s="599"/>
      <c r="H136" s="599"/>
      <c r="I136" s="599"/>
      <c r="K136" s="71"/>
      <c r="L136" s="71"/>
      <c r="M136" s="71"/>
      <c r="O136" s="72"/>
      <c r="S136" s="71"/>
      <c r="T136" s="71"/>
      <c r="Z136" s="68"/>
      <c r="AA136" s="68"/>
      <c r="AB136" s="68"/>
      <c r="AC136" s="68"/>
      <c r="AD136" s="68"/>
    </row>
    <row r="137" spans="2:30" ht="18.75" customHeight="1" x14ac:dyDescent="0.15">
      <c r="B137" s="68"/>
      <c r="F137" s="226" t="s">
        <v>1183</v>
      </c>
      <c r="G137" s="600"/>
      <c r="H137" s="601"/>
      <c r="I137" s="601"/>
      <c r="K137" s="71"/>
      <c r="L137" s="71"/>
      <c r="M137" s="71"/>
      <c r="O137" s="72"/>
      <c r="S137" s="71"/>
      <c r="T137" s="71"/>
      <c r="Z137" s="68"/>
      <c r="AA137" s="68"/>
      <c r="AB137" s="68"/>
      <c r="AC137" s="68"/>
      <c r="AD137" s="68"/>
    </row>
    <row r="138" spans="2:30" ht="18.75" customHeight="1" x14ac:dyDescent="0.15">
      <c r="B138" s="68"/>
      <c r="K138" s="71"/>
      <c r="L138" s="71"/>
      <c r="M138" s="71"/>
      <c r="O138" s="72"/>
      <c r="S138" s="71"/>
      <c r="T138" s="71"/>
      <c r="Z138" s="68"/>
      <c r="AA138" s="68"/>
      <c r="AB138" s="68"/>
      <c r="AC138" s="68"/>
      <c r="AD138" s="68"/>
    </row>
    <row r="139" spans="2:30" ht="18.75" customHeight="1" x14ac:dyDescent="0.25">
      <c r="C139" s="151"/>
      <c r="D139" s="151"/>
      <c r="E139" s="151"/>
      <c r="F139" s="535" t="s">
        <v>488</v>
      </c>
      <c r="G139" s="536"/>
      <c r="H139" s="536"/>
      <c r="I139" s="536"/>
      <c r="K139" s="71"/>
      <c r="L139" s="82"/>
      <c r="M139" s="71"/>
      <c r="O139" s="72"/>
      <c r="P139" s="213"/>
      <c r="Q139" s="213"/>
      <c r="R139" s="213"/>
      <c r="S139" s="213"/>
      <c r="T139" s="213"/>
      <c r="U139" s="213"/>
      <c r="V139" s="213"/>
      <c r="Z139" s="68"/>
      <c r="AA139" s="68"/>
      <c r="AB139" s="68"/>
      <c r="AC139" s="68"/>
      <c r="AD139" s="68"/>
    </row>
    <row r="140" spans="2:30" s="281" customFormat="1" ht="18.75" customHeight="1" x14ac:dyDescent="0.25">
      <c r="B140" s="100"/>
      <c r="C140" s="859"/>
      <c r="D140" s="859"/>
      <c r="F140" s="74"/>
      <c r="G140" s="537"/>
      <c r="H140" s="537"/>
      <c r="I140" s="100"/>
      <c r="K140" s="71"/>
      <c r="L140" s="82"/>
      <c r="M140" s="71"/>
      <c r="N140" s="70"/>
      <c r="O140" s="72"/>
      <c r="P140" s="71"/>
      <c r="Q140" s="71"/>
      <c r="R140" s="71"/>
      <c r="S140" s="71"/>
      <c r="T140" s="71"/>
      <c r="U140" s="71"/>
      <c r="V140" s="71"/>
      <c r="W140" s="213"/>
      <c r="X140" s="213"/>
      <c r="Y140" s="71"/>
    </row>
    <row r="141" spans="2:30" ht="18.75" customHeight="1" x14ac:dyDescent="0.15">
      <c r="C141" s="289"/>
      <c r="D141" s="289"/>
      <c r="F141" s="226" t="s">
        <v>489</v>
      </c>
      <c r="G141" s="124"/>
      <c r="H141" s="290"/>
      <c r="I141" s="538" t="s">
        <v>336</v>
      </c>
      <c r="K141" s="71"/>
      <c r="L141" s="82"/>
      <c r="M141" s="82"/>
      <c r="N141" s="76"/>
      <c r="O141" s="72"/>
      <c r="S141" s="71"/>
      <c r="T141" s="71"/>
      <c r="Z141" s="68"/>
      <c r="AA141" s="68"/>
      <c r="AB141" s="68"/>
      <c r="AC141" s="68"/>
      <c r="AD141" s="68"/>
    </row>
    <row r="142" spans="2:30" ht="18.75" customHeight="1" x14ac:dyDescent="0.15">
      <c r="C142" s="289"/>
      <c r="D142" s="289"/>
      <c r="G142" s="219"/>
      <c r="H142" s="219"/>
      <c r="I142" s="173"/>
      <c r="K142" s="82"/>
      <c r="L142" s="82"/>
      <c r="M142" s="82"/>
      <c r="N142" s="76"/>
      <c r="O142" s="72"/>
      <c r="P142" s="82"/>
      <c r="Q142" s="82"/>
      <c r="R142" s="82"/>
      <c r="S142" s="82"/>
      <c r="T142" s="82"/>
      <c r="U142" s="82"/>
      <c r="V142" s="82"/>
      <c r="Z142" s="68"/>
      <c r="AA142" s="68"/>
      <c r="AB142" s="68"/>
      <c r="AC142" s="68"/>
      <c r="AD142" s="68"/>
    </row>
    <row r="143" spans="2:30" ht="18.75" customHeight="1" x14ac:dyDescent="0.15">
      <c r="B143" s="139"/>
      <c r="C143" s="533"/>
      <c r="D143" s="533"/>
      <c r="E143" s="533"/>
      <c r="F143" s="533"/>
      <c r="G143" s="533"/>
      <c r="H143" s="533"/>
      <c r="I143" s="74"/>
    </row>
    <row r="144" spans="2:30" ht="18.75" customHeight="1" x14ac:dyDescent="0.15">
      <c r="B144" s="139"/>
      <c r="C144" s="534"/>
      <c r="D144" s="534"/>
      <c r="E144" s="534"/>
      <c r="F144" s="534"/>
      <c r="G144" s="534"/>
      <c r="H144" s="534"/>
      <c r="I144" s="74"/>
    </row>
    <row r="145" spans="1:30" ht="18.75" customHeight="1" x14ac:dyDescent="0.15">
      <c r="B145" s="68"/>
      <c r="J145" s="147"/>
      <c r="K145" s="147"/>
      <c r="L145" s="147"/>
      <c r="M145" s="147"/>
    </row>
    <row r="146" spans="1:30" ht="18.75" customHeight="1" x14ac:dyDescent="0.15">
      <c r="B146" s="68"/>
      <c r="J146" s="147"/>
      <c r="K146" s="147"/>
      <c r="L146" s="147"/>
      <c r="M146" s="147"/>
    </row>
    <row r="147" spans="1:30" ht="18.75" customHeight="1" x14ac:dyDescent="0.15">
      <c r="B147" s="68"/>
      <c r="C147" s="810"/>
      <c r="D147" s="810"/>
      <c r="E147" s="810"/>
      <c r="F147" s="810"/>
      <c r="G147" s="810"/>
      <c r="H147" s="810"/>
      <c r="J147" s="147"/>
      <c r="K147" s="147"/>
      <c r="L147" s="147"/>
      <c r="M147" s="147"/>
    </row>
    <row r="148" spans="1:30" ht="18.75" customHeight="1" x14ac:dyDescent="0.15">
      <c r="B148" s="68"/>
      <c r="J148" s="147"/>
      <c r="K148" s="147"/>
      <c r="L148" s="147"/>
      <c r="M148" s="147"/>
    </row>
    <row r="149" spans="1:30" s="76" customFormat="1" ht="61.5" customHeight="1" x14ac:dyDescent="0.15">
      <c r="B149" s="789" t="str">
        <f>B1</f>
        <v>第48回宮崎県高等学校新人放送コンテスト 
第47回九州高校放送コンテスト宮崎県予選
第9回全九州高等学校総合文化祭福岡大会 宮崎県予選
第50回全国高等学校総合文化祭 放送部門
AM部門・VM部門 宮崎県予選</v>
      </c>
      <c r="C149" s="789"/>
      <c r="D149" s="789"/>
      <c r="E149" s="789"/>
      <c r="F149" s="789"/>
      <c r="G149" s="207" t="s">
        <v>322</v>
      </c>
      <c r="H149" s="208"/>
      <c r="I149" s="208"/>
      <c r="J149" s="147"/>
      <c r="K149" s="147"/>
      <c r="L149" s="147"/>
      <c r="M149" s="147"/>
      <c r="P149" s="82"/>
      <c r="Q149" s="82"/>
      <c r="R149" s="71"/>
      <c r="T149" s="72"/>
      <c r="U149" s="82"/>
      <c r="V149" s="82"/>
      <c r="W149" s="82"/>
      <c r="X149" s="82"/>
      <c r="Y149" s="82"/>
      <c r="Z149" s="82"/>
      <c r="AA149" s="82"/>
      <c r="AB149" s="82"/>
      <c r="AC149" s="82"/>
      <c r="AD149" s="82"/>
    </row>
    <row r="150" spans="1:30" s="76" customFormat="1" ht="21" customHeight="1" x14ac:dyDescent="0.2">
      <c r="B150" s="221" t="s">
        <v>323</v>
      </c>
      <c r="C150" s="221" t="s">
        <v>323</v>
      </c>
      <c r="D150" s="764">
        <f>C3</f>
        <v>0</v>
      </c>
      <c r="E150" s="764"/>
      <c r="F150" s="90"/>
      <c r="G150" s="89"/>
      <c r="H150" s="87"/>
      <c r="I150" s="87"/>
      <c r="J150" s="147"/>
      <c r="K150" s="147"/>
      <c r="L150" s="147"/>
      <c r="M150" s="147"/>
      <c r="P150" s="82"/>
      <c r="Q150" s="82"/>
      <c r="R150" s="71"/>
      <c r="T150" s="72"/>
      <c r="U150" s="82"/>
      <c r="V150" s="82"/>
      <c r="W150" s="82"/>
      <c r="X150" s="82"/>
      <c r="Y150" s="82"/>
      <c r="Z150" s="82"/>
      <c r="AA150" s="82"/>
      <c r="AB150" s="82"/>
      <c r="AC150" s="82"/>
      <c r="AD150" s="82"/>
    </row>
    <row r="151" spans="1:30" s="76" customFormat="1" ht="7.5" customHeight="1" x14ac:dyDescent="0.25">
      <c r="B151" s="215"/>
      <c r="C151" s="215"/>
      <c r="D151" s="144"/>
      <c r="F151" s="173"/>
      <c r="G151" s="173"/>
      <c r="H151" s="87"/>
      <c r="I151" s="87"/>
      <c r="J151" s="147"/>
      <c r="K151" s="147"/>
      <c r="L151" s="147"/>
      <c r="M151" s="147"/>
      <c r="P151" s="82"/>
      <c r="Q151" s="82"/>
      <c r="R151" s="71"/>
      <c r="T151" s="72"/>
      <c r="U151" s="82"/>
      <c r="V151" s="82"/>
      <c r="W151" s="82"/>
      <c r="X151" s="82"/>
      <c r="Y151" s="82"/>
      <c r="Z151" s="82"/>
      <c r="AA151" s="82"/>
      <c r="AB151" s="82"/>
      <c r="AC151" s="82"/>
      <c r="AD151" s="82"/>
    </row>
    <row r="152" spans="1:30" s="76" customFormat="1" ht="16.5" customHeight="1" x14ac:dyDescent="0.15">
      <c r="B152" s="73" t="s">
        <v>324</v>
      </c>
      <c r="C152" s="73" t="s">
        <v>324</v>
      </c>
      <c r="D152" s="216">
        <f>(Ⅰ!C71)</f>
        <v>0</v>
      </c>
      <c r="F152" s="217"/>
      <c r="G152" s="218" t="s">
        <v>325</v>
      </c>
      <c r="H152" s="220">
        <v>2</v>
      </c>
      <c r="I152" s="221" t="s">
        <v>326</v>
      </c>
      <c r="J152" s="147"/>
      <c r="K152" s="147"/>
      <c r="L152" s="147"/>
      <c r="M152" s="147"/>
      <c r="P152" s="82"/>
      <c r="Q152" s="82"/>
      <c r="R152" s="71"/>
      <c r="T152" s="72"/>
      <c r="U152" s="82"/>
      <c r="V152" s="82"/>
      <c r="W152" s="82"/>
      <c r="X152" s="82"/>
      <c r="Y152" s="82"/>
      <c r="Z152" s="82"/>
      <c r="AA152" s="82"/>
      <c r="AB152" s="82"/>
      <c r="AC152" s="82"/>
      <c r="AD152" s="82"/>
    </row>
    <row r="153" spans="1:30" s="76" customFormat="1" ht="7.5" hidden="1" customHeight="1" x14ac:dyDescent="0.2">
      <c r="B153" s="222"/>
      <c r="C153" s="140"/>
      <c r="D153" s="138"/>
      <c r="E153" s="89"/>
      <c r="F153" s="217"/>
      <c r="G153" s="217"/>
      <c r="H153" s="217"/>
      <c r="I153" s="217"/>
      <c r="J153" s="147"/>
      <c r="K153" s="147"/>
      <c r="L153" s="147"/>
      <c r="M153" s="147"/>
      <c r="P153" s="82"/>
      <c r="Q153" s="82"/>
      <c r="R153" s="82"/>
      <c r="T153" s="72"/>
      <c r="U153" s="82"/>
      <c r="V153" s="82"/>
      <c r="W153" s="82"/>
      <c r="X153" s="82"/>
      <c r="Y153" s="82"/>
      <c r="Z153" s="82"/>
      <c r="AA153" s="82"/>
      <c r="AB153" s="82"/>
      <c r="AC153" s="82"/>
      <c r="AD153" s="82"/>
    </row>
    <row r="154" spans="1:30" s="76" customFormat="1" ht="16.5" hidden="1" customHeight="1" thickBot="1" x14ac:dyDescent="0.25">
      <c r="B154" s="224" t="s">
        <v>327</v>
      </c>
      <c r="C154" s="216">
        <f>D47</f>
        <v>0</v>
      </c>
      <c r="D154" s="225" t="s">
        <v>328</v>
      </c>
      <c r="E154" s="89"/>
      <c r="G154" s="218"/>
      <c r="H154" s="221"/>
      <c r="I154" s="221"/>
      <c r="J154" s="147"/>
      <c r="K154" s="147"/>
      <c r="L154" s="147"/>
      <c r="M154" s="147"/>
      <c r="P154" s="82"/>
      <c r="Q154" s="82"/>
      <c r="R154" s="82"/>
      <c r="T154" s="72"/>
      <c r="U154" s="82"/>
      <c r="V154" s="82"/>
      <c r="W154" s="82"/>
      <c r="X154" s="82"/>
      <c r="Y154" s="82"/>
      <c r="Z154" s="82"/>
      <c r="AA154" s="82"/>
      <c r="AB154" s="82"/>
      <c r="AC154" s="82"/>
      <c r="AD154" s="82"/>
    </row>
    <row r="155" spans="1:30" s="76" customFormat="1" ht="7.5" customHeight="1" thickBot="1" x14ac:dyDescent="0.2">
      <c r="B155" s="358"/>
      <c r="C155" s="358"/>
      <c r="D155" s="359"/>
      <c r="E155" s="360"/>
      <c r="H155" s="221"/>
      <c r="I155" s="221"/>
      <c r="J155" s="147"/>
      <c r="K155" s="147"/>
      <c r="L155" s="147"/>
      <c r="M155" s="147"/>
      <c r="P155" s="82"/>
      <c r="Q155" s="82"/>
      <c r="R155" s="71"/>
      <c r="T155" s="72"/>
      <c r="U155" s="71"/>
      <c r="V155" s="71"/>
      <c r="W155" s="71"/>
      <c r="X155" s="71"/>
      <c r="Y155" s="71"/>
      <c r="Z155" s="71"/>
      <c r="AA155" s="71"/>
      <c r="AB155" s="82"/>
      <c r="AC155" s="82"/>
      <c r="AD155" s="82"/>
    </row>
    <row r="156" spans="1:30" ht="31.5" customHeight="1" x14ac:dyDescent="0.15">
      <c r="B156" s="795" t="s">
        <v>329</v>
      </c>
      <c r="C156" s="855" t="s">
        <v>330</v>
      </c>
      <c r="D156" s="783" t="str">
        <f>D49</f>
        <v>登録番号</v>
      </c>
      <c r="E156" s="785"/>
      <c r="F156" s="819"/>
      <c r="G156" s="820"/>
      <c r="H156" s="571"/>
      <c r="I156" s="173"/>
      <c r="J156" s="801" t="str">
        <f>J49</f>
        <v>R07
NHK</v>
      </c>
      <c r="K156" s="802"/>
      <c r="L156" s="799" t="str">
        <f>L49</f>
        <v>R06
新人大会</v>
      </c>
      <c r="M156" s="800"/>
      <c r="Q156" s="82"/>
    </row>
    <row r="157" spans="1:30" ht="24.75" customHeight="1" thickBot="1" x14ac:dyDescent="0.2">
      <c r="B157" s="860"/>
      <c r="C157" s="856"/>
      <c r="D157" s="784"/>
      <c r="E157" s="786"/>
      <c r="F157" s="572"/>
      <c r="G157" s="570"/>
      <c r="H157" s="573"/>
      <c r="I157" s="228"/>
      <c r="J157" s="229" t="s">
        <v>332</v>
      </c>
      <c r="K157" s="230" t="s">
        <v>333</v>
      </c>
      <c r="L157" s="361" t="s">
        <v>332</v>
      </c>
      <c r="M157" s="231" t="s">
        <v>333</v>
      </c>
      <c r="Q157" s="82"/>
    </row>
    <row r="158" spans="1:30" ht="15.75" customHeight="1" thickTop="1" x14ac:dyDescent="0.15">
      <c r="A158" s="68">
        <v>41</v>
      </c>
      <c r="B158" s="356" t="str">
        <f>IF($C$4="", "",$C$4)</f>
        <v/>
      </c>
      <c r="C158" s="293" t="str">
        <f>IF($C$26=TRUE,(Ⅴ１!B46),"表示不可")</f>
        <v>表示不可</v>
      </c>
      <c r="D158" s="294" t="str">
        <f>IF($C$26=TRUE,(Ⅴ１!D46),"表示不可")</f>
        <v>表示不可</v>
      </c>
      <c r="E158" s="296" t="str">
        <f>IF($C$26=TRUE,(Ⅴ１!G46),"表示不可")</f>
        <v>表示不可</v>
      </c>
      <c r="F158" s="329" t="str">
        <f>IF($C$26=TRUE,(Ⅴ１!#REF!),"表示不可")</f>
        <v>表示不可</v>
      </c>
      <c r="G158" s="295" t="str">
        <f>IF($C$26=TRUE,(Ⅴ１!#REF!),"表示不可")</f>
        <v>表示不可</v>
      </c>
      <c r="H158" s="285" t="str">
        <f>IF($C$26=TRUE,(Ⅴ１!#REF!),"表示不可")</f>
        <v>表示不可</v>
      </c>
      <c r="I158" s="74"/>
      <c r="J158" s="238"/>
      <c r="K158" s="239"/>
      <c r="L158" s="240"/>
      <c r="M158" s="241"/>
    </row>
    <row r="159" spans="1:30" ht="15.75" customHeight="1" x14ac:dyDescent="0.15">
      <c r="A159" s="68">
        <v>42</v>
      </c>
      <c r="B159" s="362" t="str">
        <f t="shared" ref="B159:B177" si="17">IF($C$4="", "",$C$4)</f>
        <v/>
      </c>
      <c r="C159" s="300" t="str">
        <f>IF($C$26=TRUE,(Ⅴ１!B47),"表示不可")</f>
        <v>表示不可</v>
      </c>
      <c r="D159" s="301" t="str">
        <f>IF($C$26=TRUE,(Ⅴ１!D47),"表示不可")</f>
        <v>表示不可</v>
      </c>
      <c r="E159" s="303" t="str">
        <f>IF($C$26=TRUE,(Ⅴ１!G47),"表示不可")</f>
        <v>表示不可</v>
      </c>
      <c r="F159" s="303" t="str">
        <f>IF($C$26=TRUE,(Ⅴ１!#REF!),"表示不可")</f>
        <v>表示不可</v>
      </c>
      <c r="G159" s="302" t="str">
        <f>IF($C$26=TRUE,(Ⅴ１!#REF!),"表示不可")</f>
        <v>表示不可</v>
      </c>
      <c r="H159" s="306" t="str">
        <f>IF($C$26=TRUE,(Ⅴ１!#REF!),"表示不可")</f>
        <v>表示不可</v>
      </c>
      <c r="I159" s="74"/>
      <c r="J159" s="243"/>
      <c r="K159" s="244"/>
      <c r="L159" s="245"/>
      <c r="M159" s="246"/>
    </row>
    <row r="160" spans="1:30" ht="15.75" customHeight="1" x14ac:dyDescent="0.15">
      <c r="A160" s="68">
        <v>43</v>
      </c>
      <c r="B160" s="362" t="str">
        <f t="shared" si="17"/>
        <v/>
      </c>
      <c r="C160" s="300" t="str">
        <f>IF($C$26=TRUE,(Ⅴ１!B48),"表示不可")</f>
        <v>表示不可</v>
      </c>
      <c r="D160" s="301" t="str">
        <f>IF($C$26=TRUE,(Ⅴ１!D48),"表示不可")</f>
        <v>表示不可</v>
      </c>
      <c r="E160" s="303" t="str">
        <f>IF($C$26=TRUE,(Ⅴ１!G48),"表示不可")</f>
        <v>表示不可</v>
      </c>
      <c r="F160" s="303" t="str">
        <f>IF($C$26=TRUE,(Ⅴ１!#REF!),"表示不可")</f>
        <v>表示不可</v>
      </c>
      <c r="G160" s="302" t="str">
        <f>IF($C$26=TRUE,(Ⅴ１!#REF!),"表示不可")</f>
        <v>表示不可</v>
      </c>
      <c r="H160" s="306" t="str">
        <f>IF($C$26=TRUE,(Ⅴ１!#REF!),"表示不可")</f>
        <v>表示不可</v>
      </c>
      <c r="I160" s="74"/>
      <c r="J160" s="243"/>
      <c r="K160" s="244"/>
      <c r="L160" s="245"/>
      <c r="M160" s="246"/>
    </row>
    <row r="161" spans="1:13" ht="15.75" customHeight="1" x14ac:dyDescent="0.15">
      <c r="A161" s="68">
        <v>44</v>
      </c>
      <c r="B161" s="362" t="str">
        <f t="shared" si="17"/>
        <v/>
      </c>
      <c r="C161" s="300" t="str">
        <f>IF($C$26=TRUE,(Ⅴ１!B49),"表示不可")</f>
        <v>表示不可</v>
      </c>
      <c r="D161" s="301" t="str">
        <f>IF($C$26=TRUE,(Ⅴ１!D49),"表示不可")</f>
        <v>表示不可</v>
      </c>
      <c r="E161" s="303" t="str">
        <f>IF($C$26=TRUE,(Ⅴ１!G49),"表示不可")</f>
        <v>表示不可</v>
      </c>
      <c r="F161" s="303" t="str">
        <f>IF($C$26=TRUE,(Ⅴ１!#REF!),"表示不可")</f>
        <v>表示不可</v>
      </c>
      <c r="G161" s="302" t="str">
        <f>IF($C$26=TRUE,(Ⅴ１!#REF!),"表示不可")</f>
        <v>表示不可</v>
      </c>
      <c r="H161" s="306" t="str">
        <f>IF($C$26=TRUE,(Ⅴ１!#REF!),"表示不可")</f>
        <v>表示不可</v>
      </c>
      <c r="I161" s="74"/>
      <c r="J161" s="243"/>
      <c r="K161" s="244"/>
      <c r="L161" s="245"/>
      <c r="M161" s="247"/>
    </row>
    <row r="162" spans="1:13" ht="15.75" customHeight="1" thickBot="1" x14ac:dyDescent="0.2">
      <c r="A162" s="68">
        <v>45</v>
      </c>
      <c r="B162" s="363" t="str">
        <f t="shared" si="17"/>
        <v/>
      </c>
      <c r="C162" s="308" t="str">
        <f>IF($C$26=TRUE,(Ⅴ１!B50),"表示不可")</f>
        <v>表示不可</v>
      </c>
      <c r="D162" s="309" t="str">
        <f>IF($C$26=TRUE,(Ⅴ１!D50),"表示不可")</f>
        <v>表示不可</v>
      </c>
      <c r="E162" s="311" t="str">
        <f>IF($C$26=TRUE,(Ⅴ１!G50),"表示不可")</f>
        <v>表示不可</v>
      </c>
      <c r="F162" s="311" t="str">
        <f>IF($C$26=TRUE,(Ⅴ１!#REF!),"表示不可")</f>
        <v>表示不可</v>
      </c>
      <c r="G162" s="310" t="str">
        <f>IF($C$26=TRUE,(Ⅴ１!#REF!),"表示不可")</f>
        <v>表示不可</v>
      </c>
      <c r="H162" s="314" t="str">
        <f>IF($C$26=TRUE,(Ⅴ１!#REF!),"表示不可")</f>
        <v>表示不可</v>
      </c>
      <c r="I162" s="74"/>
      <c r="J162" s="253"/>
      <c r="K162" s="254"/>
      <c r="L162" s="255"/>
      <c r="M162" s="256"/>
    </row>
    <row r="163" spans="1:13" ht="15.75" customHeight="1" x14ac:dyDescent="0.15">
      <c r="A163" s="68">
        <v>46</v>
      </c>
      <c r="B163" s="354" t="str">
        <f t="shared" si="17"/>
        <v/>
      </c>
      <c r="C163" s="315" t="str">
        <f>IF($C$26=TRUE,(Ⅴ１!B51),"表示不可")</f>
        <v>表示不可</v>
      </c>
      <c r="D163" s="316" t="str">
        <f>IF($C$26=TRUE,(Ⅴ１!D51),"表示不可")</f>
        <v>表示不可</v>
      </c>
      <c r="E163" s="317" t="str">
        <f>IF($C$26=TRUE,(Ⅴ１!G51),"表示不可")</f>
        <v>表示不可</v>
      </c>
      <c r="F163" s="317" t="str">
        <f>IF($C$26=TRUE,(Ⅴ１!#REF!),"表示不可")</f>
        <v>表示不可</v>
      </c>
      <c r="G163" s="233" t="str">
        <f>IF($C$26=TRUE,(Ⅴ１!#REF!),"表示不可")</f>
        <v>表示不可</v>
      </c>
      <c r="H163" s="280" t="str">
        <f>IF($C$26=TRUE,(Ⅴ１!#REF!),"表示不可")</f>
        <v>表示不可</v>
      </c>
      <c r="I163" s="74"/>
      <c r="J163" s="263"/>
      <c r="K163" s="264"/>
      <c r="L163" s="265"/>
      <c r="M163" s="266"/>
    </row>
    <row r="164" spans="1:13" ht="15.75" customHeight="1" x14ac:dyDescent="0.15">
      <c r="A164" s="68">
        <v>47</v>
      </c>
      <c r="B164" s="362" t="str">
        <f t="shared" si="17"/>
        <v/>
      </c>
      <c r="C164" s="300" t="str">
        <f>IF($C$26=TRUE,(Ⅴ１!B52),"表示不可")</f>
        <v>表示不可</v>
      </c>
      <c r="D164" s="301" t="str">
        <f>IF($C$26=TRUE,(Ⅴ１!D52),"表示不可")</f>
        <v>表示不可</v>
      </c>
      <c r="E164" s="303" t="str">
        <f>IF($C$26=TRUE,(Ⅴ１!G52),"表示不可")</f>
        <v>表示不可</v>
      </c>
      <c r="F164" s="303" t="str">
        <f>IF($C$26=TRUE,(Ⅴ１!#REF!),"表示不可")</f>
        <v>表示不可</v>
      </c>
      <c r="G164" s="302" t="str">
        <f>IF($C$26=TRUE,(Ⅴ１!#REF!),"表示不可")</f>
        <v>表示不可</v>
      </c>
      <c r="H164" s="306" t="str">
        <f>IF($C$26=TRUE,(Ⅴ１!#REF!),"表示不可")</f>
        <v>表示不可</v>
      </c>
      <c r="I164" s="74"/>
      <c r="J164" s="243"/>
      <c r="K164" s="244"/>
      <c r="L164" s="245"/>
      <c r="M164" s="247"/>
    </row>
    <row r="165" spans="1:13" ht="15.75" customHeight="1" x14ac:dyDescent="0.15">
      <c r="A165" s="68">
        <v>48</v>
      </c>
      <c r="B165" s="362" t="str">
        <f t="shared" si="17"/>
        <v/>
      </c>
      <c r="C165" s="300" t="str">
        <f>IF($C$26=TRUE,(Ⅴ１!B53),"表示不可")</f>
        <v>表示不可</v>
      </c>
      <c r="D165" s="301" t="str">
        <f>IF($C$26=TRUE,(Ⅴ１!D53),"表示不可")</f>
        <v>表示不可</v>
      </c>
      <c r="E165" s="303" t="str">
        <f>IF($C$26=TRUE,(Ⅴ１!G53),"表示不可")</f>
        <v>表示不可</v>
      </c>
      <c r="F165" s="303" t="str">
        <f>IF($C$26=TRUE,(Ⅴ１!#REF!),"表示不可")</f>
        <v>表示不可</v>
      </c>
      <c r="G165" s="302" t="str">
        <f>IF($C$26=TRUE,(Ⅴ１!#REF!),"表示不可")</f>
        <v>表示不可</v>
      </c>
      <c r="H165" s="306" t="str">
        <f>IF($C$26=TRUE,(Ⅴ１!#REF!),"表示不可")</f>
        <v>表示不可</v>
      </c>
      <c r="I165" s="74"/>
      <c r="J165" s="243"/>
      <c r="K165" s="244"/>
      <c r="L165" s="245"/>
      <c r="M165" s="246"/>
    </row>
    <row r="166" spans="1:13" ht="15.75" customHeight="1" x14ac:dyDescent="0.15">
      <c r="A166" s="68">
        <v>49</v>
      </c>
      <c r="B166" s="362" t="str">
        <f t="shared" si="17"/>
        <v/>
      </c>
      <c r="C166" s="300" t="str">
        <f>IF($C$26=TRUE,(Ⅴ１!B54),"表示不可")</f>
        <v>表示不可</v>
      </c>
      <c r="D166" s="301" t="str">
        <f>IF($C$26=TRUE,(Ⅴ１!D54),"表示不可")</f>
        <v>表示不可</v>
      </c>
      <c r="E166" s="303" t="str">
        <f>IF($C$26=TRUE,(Ⅴ１!G54),"表示不可")</f>
        <v>表示不可</v>
      </c>
      <c r="F166" s="303" t="str">
        <f>IF($C$26=TRUE,(Ⅴ１!#REF!),"表示不可")</f>
        <v>表示不可</v>
      </c>
      <c r="G166" s="302" t="str">
        <f>IF($C$26=TRUE,(Ⅴ１!#REF!),"表示不可")</f>
        <v>表示不可</v>
      </c>
      <c r="H166" s="306" t="str">
        <f>IF($C$26=TRUE,(Ⅴ１!#REF!),"表示不可")</f>
        <v>表示不可</v>
      </c>
      <c r="I166" s="74"/>
      <c r="J166" s="243"/>
      <c r="K166" s="244"/>
      <c r="L166" s="245"/>
      <c r="M166" s="246"/>
    </row>
    <row r="167" spans="1:13" ht="15.75" customHeight="1" thickBot="1" x14ac:dyDescent="0.2">
      <c r="A167" s="68">
        <v>50</v>
      </c>
      <c r="B167" s="364" t="str">
        <f t="shared" si="17"/>
        <v/>
      </c>
      <c r="C167" s="320" t="str">
        <f>IF($C$26=TRUE,(Ⅴ１!B55),"表示不可")</f>
        <v>表示不可</v>
      </c>
      <c r="D167" s="321" t="str">
        <f>IF($C$26=TRUE,(Ⅴ１!D55),"表示不可")</f>
        <v>表示不可</v>
      </c>
      <c r="E167" s="323" t="str">
        <f>IF($C$26=TRUE,(Ⅴ１!G55),"表示不可")</f>
        <v>表示不可</v>
      </c>
      <c r="F167" s="323" t="str">
        <f>IF($C$26=TRUE,(Ⅴ１!#REF!),"表示不可")</f>
        <v>表示不可</v>
      </c>
      <c r="G167" s="322" t="str">
        <f>IF($C$26=TRUE,(Ⅴ１!#REF!),"表示不可")</f>
        <v>表示不可</v>
      </c>
      <c r="H167" s="326" t="str">
        <f>IF($C$26=TRUE,(Ⅴ１!#REF!),"表示不可")</f>
        <v>表示不可</v>
      </c>
      <c r="I167" s="74"/>
      <c r="J167" s="271"/>
      <c r="K167" s="272"/>
      <c r="L167" s="273"/>
      <c r="M167" s="274"/>
    </row>
    <row r="168" spans="1:13" ht="15.75" customHeight="1" x14ac:dyDescent="0.15">
      <c r="A168" s="68">
        <v>51</v>
      </c>
      <c r="B168" s="356" t="str">
        <f t="shared" si="17"/>
        <v/>
      </c>
      <c r="C168" s="327" t="str">
        <f>IF($C$26=TRUE,(Ⅴ１!B56),"表示不可")</f>
        <v>表示不可</v>
      </c>
      <c r="D168" s="328" t="str">
        <f>IF($C$26=TRUE,(Ⅴ１!D56),"表示不可")</f>
        <v>表示不可</v>
      </c>
      <c r="E168" s="329" t="str">
        <f>IF($C$26=TRUE,(Ⅴ１!G56),"表示不可")</f>
        <v>表示不可</v>
      </c>
      <c r="F168" s="329" t="str">
        <f>IF($C$26=TRUE,(Ⅴ１!#REF!),"表示不可")</f>
        <v>表示不可</v>
      </c>
      <c r="G168" s="258" t="str">
        <f>IF($C$26=TRUE,(Ⅴ１!#REF!),"表示不可")</f>
        <v>表示不可</v>
      </c>
      <c r="H168" s="285" t="str">
        <f>IF($C$26=TRUE,(Ⅴ１!#REF!),"表示不可")</f>
        <v>表示不可</v>
      </c>
      <c r="I168" s="74"/>
      <c r="J168" s="275"/>
      <c r="K168" s="276"/>
      <c r="L168" s="277"/>
      <c r="M168" s="278"/>
    </row>
    <row r="169" spans="1:13" ht="15.75" customHeight="1" x14ac:dyDescent="0.15">
      <c r="A169" s="68">
        <v>52</v>
      </c>
      <c r="B169" s="362" t="str">
        <f t="shared" si="17"/>
        <v/>
      </c>
      <c r="C169" s="300" t="str">
        <f>IF($C$26=TRUE,(Ⅴ１!B57),"表示不可")</f>
        <v>表示不可</v>
      </c>
      <c r="D169" s="301" t="str">
        <f>IF($C$26=TRUE,(Ⅴ１!D57),"表示不可")</f>
        <v>表示不可</v>
      </c>
      <c r="E169" s="303" t="str">
        <f>IF($C$26=TRUE,(Ⅴ１!G57),"表示不可")</f>
        <v>表示不可</v>
      </c>
      <c r="F169" s="303" t="str">
        <f>IF($C$26=TRUE,(Ⅴ１!#REF!),"表示不可")</f>
        <v>表示不可</v>
      </c>
      <c r="G169" s="302" t="str">
        <f>IF($C$26=TRUE,(Ⅴ１!#REF!),"表示不可")</f>
        <v>表示不可</v>
      </c>
      <c r="H169" s="306" t="str">
        <f>IF($C$26=TRUE,(Ⅴ１!#REF!),"表示不可")</f>
        <v>表示不可</v>
      </c>
      <c r="I169" s="74"/>
      <c r="J169" s="243"/>
      <c r="K169" s="244"/>
      <c r="L169" s="245"/>
      <c r="M169" s="247"/>
    </row>
    <row r="170" spans="1:13" ht="15.75" customHeight="1" x14ac:dyDescent="0.15">
      <c r="A170" s="68">
        <v>53</v>
      </c>
      <c r="B170" s="362" t="str">
        <f t="shared" si="17"/>
        <v/>
      </c>
      <c r="C170" s="300" t="str">
        <f>IF($C$26=TRUE,(Ⅴ１!B58),"表示不可")</f>
        <v>表示不可</v>
      </c>
      <c r="D170" s="301" t="str">
        <f>IF($C$26=TRUE,(Ⅴ１!D58),"表示不可")</f>
        <v>表示不可</v>
      </c>
      <c r="E170" s="303" t="str">
        <f>IF($C$26=TRUE,(Ⅴ１!G58),"表示不可")</f>
        <v>表示不可</v>
      </c>
      <c r="F170" s="303" t="str">
        <f>IF($C$26=TRUE,(Ⅴ１!#REF!),"表示不可")</f>
        <v>表示不可</v>
      </c>
      <c r="G170" s="302" t="str">
        <f>IF($C$26=TRUE,(Ⅴ１!#REF!),"表示不可")</f>
        <v>表示不可</v>
      </c>
      <c r="H170" s="306" t="str">
        <f>IF($C$26=TRUE,(Ⅴ１!#REF!),"表示不可")</f>
        <v>表示不可</v>
      </c>
      <c r="I170" s="74"/>
      <c r="J170" s="243"/>
      <c r="K170" s="244"/>
      <c r="L170" s="245"/>
      <c r="M170" s="246"/>
    </row>
    <row r="171" spans="1:13" ht="15.75" customHeight="1" x14ac:dyDescent="0.15">
      <c r="A171" s="68">
        <v>54</v>
      </c>
      <c r="B171" s="362" t="str">
        <f t="shared" si="17"/>
        <v/>
      </c>
      <c r="C171" s="300" t="str">
        <f>IF($C$26=TRUE,(Ⅴ１!B59),"表示不可")</f>
        <v>表示不可</v>
      </c>
      <c r="D171" s="301" t="str">
        <f>IF($C$26=TRUE,(Ⅴ１!D59),"表示不可")</f>
        <v>表示不可</v>
      </c>
      <c r="E171" s="303" t="str">
        <f>IF($C$26=TRUE,(Ⅴ１!G59),"表示不可")</f>
        <v>表示不可</v>
      </c>
      <c r="F171" s="303" t="str">
        <f>IF($C$26=TRUE,(Ⅴ１!#REF!),"表示不可")</f>
        <v>表示不可</v>
      </c>
      <c r="G171" s="302" t="str">
        <f>IF($C$26=TRUE,(Ⅴ１!#REF!),"表示不可")</f>
        <v>表示不可</v>
      </c>
      <c r="H171" s="306" t="str">
        <f>IF($C$26=TRUE,(Ⅴ１!#REF!),"表示不可")</f>
        <v>表示不可</v>
      </c>
      <c r="I171" s="74"/>
      <c r="J171" s="243"/>
      <c r="K171" s="244"/>
      <c r="L171" s="243"/>
      <c r="M171" s="246"/>
    </row>
    <row r="172" spans="1:13" ht="15.75" customHeight="1" thickBot="1" x14ac:dyDescent="0.2">
      <c r="A172" s="68">
        <v>55</v>
      </c>
      <c r="B172" s="363" t="str">
        <f t="shared" si="17"/>
        <v/>
      </c>
      <c r="C172" s="308" t="str">
        <f>IF($C$26=TRUE,(Ⅴ１!B60),"表示不可")</f>
        <v>表示不可</v>
      </c>
      <c r="D172" s="309" t="str">
        <f>IF($C$26=TRUE,(Ⅴ１!D60),"表示不可")</f>
        <v>表示不可</v>
      </c>
      <c r="E172" s="311" t="str">
        <f>IF($C$26=TRUE,(Ⅴ１!G60),"表示不可")</f>
        <v>表示不可</v>
      </c>
      <c r="F172" s="311" t="str">
        <f>IF($C$26=TRUE,(Ⅴ１!#REF!),"表示不可")</f>
        <v>表示不可</v>
      </c>
      <c r="G172" s="310" t="str">
        <f>IF($C$26=TRUE,(Ⅴ１!#REF!),"表示不可")</f>
        <v>表示不可</v>
      </c>
      <c r="H172" s="314" t="str">
        <f>IF($C$26=TRUE,(Ⅴ１!#REF!),"表示不可")</f>
        <v>表示不可</v>
      </c>
      <c r="I172" s="74"/>
      <c r="J172" s="253"/>
      <c r="K172" s="254"/>
      <c r="L172" s="253"/>
      <c r="M172" s="256"/>
    </row>
    <row r="173" spans="1:13" ht="15.75" customHeight="1" x14ac:dyDescent="0.15">
      <c r="A173" s="68">
        <v>56</v>
      </c>
      <c r="B173" s="354" t="str">
        <f t="shared" si="17"/>
        <v/>
      </c>
      <c r="C173" s="315" t="str">
        <f>IF($C$26=TRUE,(Ⅴ１!B61),"表示不可")</f>
        <v>表示不可</v>
      </c>
      <c r="D173" s="316" t="str">
        <f>IF($C$26=TRUE,(Ⅴ１!D61),"表示不可")</f>
        <v>表示不可</v>
      </c>
      <c r="E173" s="317" t="str">
        <f>IF($C$26=TRUE,(Ⅴ１!G61),"表示不可")</f>
        <v>表示不可</v>
      </c>
      <c r="F173" s="317" t="str">
        <f>IF($C$26=TRUE,(Ⅴ１!#REF!),"表示不可")</f>
        <v>表示不可</v>
      </c>
      <c r="G173" s="233" t="str">
        <f>IF($C$26=TRUE,(Ⅴ１!#REF!),"表示不可")</f>
        <v>表示不可</v>
      </c>
      <c r="H173" s="280" t="str">
        <f>IF($C$26=TRUE,(Ⅴ１!#REF!),"表示不可")</f>
        <v>表示不可</v>
      </c>
      <c r="I173" s="74"/>
      <c r="J173" s="263"/>
      <c r="K173" s="264"/>
      <c r="L173" s="263"/>
      <c r="M173" s="266"/>
    </row>
    <row r="174" spans="1:13" ht="15.75" customHeight="1" x14ac:dyDescent="0.15">
      <c r="A174" s="68">
        <v>57</v>
      </c>
      <c r="B174" s="362" t="str">
        <f t="shared" si="17"/>
        <v/>
      </c>
      <c r="C174" s="300" t="str">
        <f>IF($C$26=TRUE,(Ⅴ１!B62),"表示不可")</f>
        <v>表示不可</v>
      </c>
      <c r="D174" s="301" t="str">
        <f>IF($C$26=TRUE,(Ⅴ１!D62),"表示不可")</f>
        <v>表示不可</v>
      </c>
      <c r="E174" s="303" t="str">
        <f>IF($C$26=TRUE,(Ⅴ１!G62),"表示不可")</f>
        <v>表示不可</v>
      </c>
      <c r="F174" s="303" t="str">
        <f>IF($C$26=TRUE,(Ⅴ１!#REF!),"表示不可")</f>
        <v>表示不可</v>
      </c>
      <c r="G174" s="302" t="str">
        <f>IF($C$26=TRUE,(Ⅴ１!#REF!),"表示不可")</f>
        <v>表示不可</v>
      </c>
      <c r="H174" s="306" t="str">
        <f>IF($C$26=TRUE,(Ⅴ１!#REF!),"表示不可")</f>
        <v>表示不可</v>
      </c>
      <c r="I174" s="74"/>
      <c r="J174" s="243"/>
      <c r="K174" s="244"/>
      <c r="L174" s="243"/>
      <c r="M174" s="246"/>
    </row>
    <row r="175" spans="1:13" ht="15.75" customHeight="1" x14ac:dyDescent="0.15">
      <c r="A175" s="68">
        <v>58</v>
      </c>
      <c r="B175" s="362" t="str">
        <f t="shared" si="17"/>
        <v/>
      </c>
      <c r="C175" s="300" t="str">
        <f>IF($C$26=TRUE,(Ⅴ１!B63),"表示不可")</f>
        <v>表示不可</v>
      </c>
      <c r="D175" s="301" t="str">
        <f>IF($C$26=TRUE,(Ⅴ１!D63),"表示不可")</f>
        <v>表示不可</v>
      </c>
      <c r="E175" s="303" t="str">
        <f>IF($C$26=TRUE,(Ⅴ１!G63),"表示不可")</f>
        <v>表示不可</v>
      </c>
      <c r="F175" s="303" t="str">
        <f>IF($C$26=TRUE,(Ⅴ１!#REF!),"表示不可")</f>
        <v>表示不可</v>
      </c>
      <c r="G175" s="302" t="str">
        <f>IF($C$26=TRUE,(Ⅴ１!#REF!),"表示不可")</f>
        <v>表示不可</v>
      </c>
      <c r="H175" s="306" t="str">
        <f>IF($C$26=TRUE,(Ⅴ１!#REF!),"表示不可")</f>
        <v>表示不可</v>
      </c>
      <c r="I175" s="74"/>
      <c r="J175" s="243"/>
      <c r="K175" s="244"/>
      <c r="L175" s="243"/>
      <c r="M175" s="246"/>
    </row>
    <row r="176" spans="1:13" ht="15.75" customHeight="1" x14ac:dyDescent="0.15">
      <c r="A176" s="68">
        <v>59</v>
      </c>
      <c r="B176" s="362" t="str">
        <f t="shared" si="17"/>
        <v/>
      </c>
      <c r="C176" s="300" t="str">
        <f>IF($C$26=TRUE,(Ⅴ１!B64),"表示不可")</f>
        <v>表示不可</v>
      </c>
      <c r="D176" s="301" t="str">
        <f>IF($C$26=TRUE,(Ⅴ１!D64),"表示不可")</f>
        <v>表示不可</v>
      </c>
      <c r="E176" s="303" t="str">
        <f>IF($C$26=TRUE,(Ⅴ１!G64),"表示不可")</f>
        <v>表示不可</v>
      </c>
      <c r="F176" s="303" t="str">
        <f>IF($C$26=TRUE,(Ⅴ１!#REF!),"表示不可")</f>
        <v>表示不可</v>
      </c>
      <c r="G176" s="302" t="str">
        <f>IF($C$26=TRUE,(Ⅴ１!#REF!),"表示不可")</f>
        <v>表示不可</v>
      </c>
      <c r="H176" s="306" t="str">
        <f>IF($C$26=TRUE,(Ⅴ１!#REF!),"表示不可")</f>
        <v>表示不可</v>
      </c>
      <c r="I176" s="74"/>
      <c r="J176" s="243"/>
      <c r="K176" s="244"/>
      <c r="L176" s="243"/>
      <c r="M176" s="246"/>
    </row>
    <row r="177" spans="1:13" ht="15.75" customHeight="1" thickBot="1" x14ac:dyDescent="0.2">
      <c r="A177" s="68">
        <v>60</v>
      </c>
      <c r="B177" s="363" t="str">
        <f t="shared" si="17"/>
        <v/>
      </c>
      <c r="C177" s="308" t="str">
        <f>IF($C$26=TRUE,(Ⅴ１!B65),"表示不可")</f>
        <v>表示不可</v>
      </c>
      <c r="D177" s="309" t="str">
        <f>IF($C$26=TRUE,(Ⅴ１!D65),"表示不可")</f>
        <v>表示不可</v>
      </c>
      <c r="E177" s="311" t="str">
        <f>IF($C$26=TRUE,(Ⅴ１!G65),"表示不可")</f>
        <v>表示不可</v>
      </c>
      <c r="F177" s="311" t="str">
        <f>IF($C$26=TRUE,(Ⅴ１!#REF!),"表示不可")</f>
        <v>表示不可</v>
      </c>
      <c r="G177" s="310" t="str">
        <f>IF($C$26=TRUE,(Ⅴ１!#REF!),"表示不可")</f>
        <v>表示不可</v>
      </c>
      <c r="H177" s="365" t="str">
        <f>IF($C$26=TRUE,(Ⅴ１!#REF!),"表示不可")</f>
        <v>表示不可</v>
      </c>
      <c r="I177" s="74"/>
      <c r="J177" s="253"/>
      <c r="K177" s="254"/>
      <c r="L177" s="253"/>
      <c r="M177" s="256"/>
    </row>
    <row r="178" spans="1:13" ht="12" customHeight="1" x14ac:dyDescent="0.15">
      <c r="J178" s="147"/>
      <c r="K178" s="147"/>
      <c r="L178" s="147"/>
      <c r="M178" s="147"/>
    </row>
    <row r="179" spans="1:13" ht="15.75" customHeight="1" x14ac:dyDescent="0.15">
      <c r="B179" s="68"/>
      <c r="J179" s="147"/>
      <c r="K179" s="147"/>
      <c r="L179" s="147"/>
      <c r="M179" s="147"/>
    </row>
    <row r="180" spans="1:13" ht="15.75" customHeight="1" x14ac:dyDescent="0.15">
      <c r="B180" s="68"/>
      <c r="J180" s="147"/>
      <c r="K180" s="147"/>
      <c r="L180" s="147"/>
      <c r="M180" s="147"/>
    </row>
    <row r="181" spans="1:13" ht="15.75" customHeight="1" x14ac:dyDescent="0.15">
      <c r="B181" s="68"/>
      <c r="J181" s="147"/>
      <c r="K181" s="147"/>
      <c r="L181" s="147"/>
      <c r="M181" s="147"/>
    </row>
    <row r="182" spans="1:13" ht="15.75" customHeight="1" x14ac:dyDescent="0.15">
      <c r="B182" s="68"/>
      <c r="J182" s="147"/>
      <c r="K182" s="147"/>
      <c r="L182" s="147"/>
      <c r="M182" s="147"/>
    </row>
    <row r="183" spans="1:13" ht="15.75" customHeight="1" x14ac:dyDescent="0.15">
      <c r="B183" s="68"/>
      <c r="J183" s="147"/>
      <c r="K183" s="147"/>
      <c r="L183" s="147"/>
      <c r="M183" s="147"/>
    </row>
    <row r="184" spans="1:13" ht="15.75" customHeight="1" x14ac:dyDescent="0.15">
      <c r="B184" s="68"/>
      <c r="J184" s="147"/>
      <c r="K184" s="147"/>
      <c r="L184" s="147"/>
      <c r="M184" s="147"/>
    </row>
    <row r="185" spans="1:13" ht="15.75" customHeight="1" x14ac:dyDescent="0.15">
      <c r="B185" s="68"/>
      <c r="J185" s="147"/>
      <c r="K185" s="147"/>
      <c r="L185" s="147"/>
      <c r="M185" s="147"/>
    </row>
    <row r="186" spans="1:13" ht="15.75" customHeight="1" x14ac:dyDescent="0.15">
      <c r="B186" s="68"/>
      <c r="J186" s="147"/>
      <c r="K186" s="147"/>
      <c r="L186" s="147"/>
      <c r="M186" s="147"/>
    </row>
    <row r="187" spans="1:13" ht="15.75" customHeight="1" x14ac:dyDescent="0.15">
      <c r="B187" s="68"/>
      <c r="J187" s="147"/>
      <c r="K187" s="147"/>
      <c r="L187" s="147"/>
      <c r="M187" s="147"/>
    </row>
    <row r="188" spans="1:13" ht="15.75" customHeight="1" x14ac:dyDescent="0.15">
      <c r="B188" s="68"/>
      <c r="J188" s="147"/>
      <c r="K188" s="147"/>
      <c r="L188" s="147"/>
      <c r="M188" s="147"/>
    </row>
    <row r="189" spans="1:13" ht="15.75" customHeight="1" x14ac:dyDescent="0.15">
      <c r="B189" s="68"/>
      <c r="J189" s="147"/>
      <c r="K189" s="147"/>
      <c r="L189" s="147"/>
      <c r="M189" s="147"/>
    </row>
    <row r="190" spans="1:13" ht="15.75" customHeight="1" x14ac:dyDescent="0.15">
      <c r="B190" s="68"/>
      <c r="J190" s="147"/>
      <c r="K190" s="147"/>
      <c r="L190" s="147"/>
      <c r="M190" s="147"/>
    </row>
    <row r="191" spans="1:13" ht="15.75" customHeight="1" x14ac:dyDescent="0.15">
      <c r="B191" s="68"/>
      <c r="J191" s="147"/>
      <c r="K191" s="147"/>
      <c r="L191" s="147"/>
      <c r="M191" s="147"/>
    </row>
    <row r="192" spans="1:13" ht="15.75" customHeight="1" x14ac:dyDescent="0.15">
      <c r="B192" s="68"/>
      <c r="J192" s="147"/>
      <c r="K192" s="147"/>
      <c r="L192" s="147"/>
      <c r="M192" s="147"/>
    </row>
    <row r="193" spans="2:30" ht="15.75" customHeight="1" x14ac:dyDescent="0.15">
      <c r="B193" s="68"/>
      <c r="J193" s="147"/>
      <c r="K193" s="147"/>
      <c r="L193" s="147"/>
      <c r="M193" s="147"/>
    </row>
    <row r="194" spans="2:30" ht="15.75" customHeight="1" x14ac:dyDescent="0.15">
      <c r="B194" s="68"/>
      <c r="J194" s="147"/>
      <c r="K194" s="147"/>
      <c r="L194" s="147"/>
      <c r="M194" s="147"/>
    </row>
    <row r="195" spans="2:30" ht="15.75" customHeight="1" x14ac:dyDescent="0.15">
      <c r="B195" s="68"/>
      <c r="J195" s="147"/>
      <c r="K195" s="147"/>
      <c r="L195" s="147"/>
      <c r="M195" s="147"/>
    </row>
    <row r="196" spans="2:30" ht="15.75" customHeight="1" x14ac:dyDescent="0.15">
      <c r="B196" s="68"/>
      <c r="J196" s="147"/>
      <c r="K196" s="147"/>
      <c r="L196" s="147"/>
      <c r="M196" s="147"/>
    </row>
    <row r="197" spans="2:30" ht="15.75" customHeight="1" x14ac:dyDescent="0.15">
      <c r="B197" s="68"/>
      <c r="J197" s="147"/>
      <c r="K197" s="147"/>
      <c r="L197" s="147"/>
      <c r="M197" s="147"/>
    </row>
    <row r="198" spans="2:30" ht="15.75" customHeight="1" x14ac:dyDescent="0.15">
      <c r="B198" s="68"/>
      <c r="J198" s="147"/>
      <c r="K198" s="147"/>
      <c r="L198" s="147"/>
      <c r="M198" s="147"/>
    </row>
    <row r="199" spans="2:30" ht="68.25" customHeight="1" x14ac:dyDescent="0.25">
      <c r="C199" s="854" t="str">
        <f>"　高文連個人情報に関する保護規定を承諾したうえで、上記のとおり"&amp;B42&amp;"への参加を申し込みます。"</f>
        <v>　高文連個人情報に関する保護規定を承諾したうえで、上記のとおり第48回宮崎県高等学校新人放送コンテスト 
第47回九州高校放送コンテスト宮崎県予選
第9回全九州高等学校総合文化祭福岡大会 宮崎県予選
第50回全国高等学校総合文化祭 放送部門
AM部門・VM部門 宮崎県予選への参加を申し込みます。</v>
      </c>
      <c r="D199" s="854"/>
      <c r="E199" s="854"/>
      <c r="F199" s="854"/>
      <c r="G199" s="854"/>
      <c r="H199" s="854"/>
      <c r="I199" s="854"/>
      <c r="J199" s="147"/>
      <c r="K199" s="147"/>
      <c r="L199" s="147"/>
      <c r="M199" s="147"/>
      <c r="Q199" s="82"/>
      <c r="U199" s="213"/>
      <c r="V199" s="213"/>
      <c r="W199" s="213"/>
      <c r="X199" s="213"/>
      <c r="Y199" s="213"/>
      <c r="Z199" s="213"/>
      <c r="AA199" s="213"/>
    </row>
    <row r="200" spans="2:30" s="281" customFormat="1" ht="18.75" customHeight="1" x14ac:dyDescent="0.25">
      <c r="B200" s="100"/>
      <c r="C200" s="787">
        <f ca="1">(Ⅰ!C23)</f>
        <v>45937</v>
      </c>
      <c r="D200" s="787"/>
      <c r="F200" s="74"/>
      <c r="H200" s="100"/>
      <c r="I200" s="100"/>
      <c r="J200" s="288"/>
      <c r="K200" s="288"/>
      <c r="L200" s="288"/>
      <c r="M200" s="288"/>
      <c r="P200" s="71"/>
      <c r="Q200" s="82"/>
      <c r="R200" s="71"/>
      <c r="S200" s="70"/>
      <c r="T200" s="72"/>
      <c r="U200" s="71"/>
      <c r="V200" s="71"/>
      <c r="W200" s="71"/>
      <c r="X200" s="71"/>
      <c r="Y200" s="71"/>
      <c r="Z200" s="71"/>
      <c r="AA200" s="71"/>
      <c r="AB200" s="213"/>
      <c r="AC200" s="213"/>
      <c r="AD200" s="71"/>
    </row>
    <row r="201" spans="2:30" ht="18.75" customHeight="1" x14ac:dyDescent="0.15">
      <c r="C201" s="289" t="s">
        <v>334</v>
      </c>
      <c r="D201" s="289"/>
      <c r="F201" s="74" t="s">
        <v>308</v>
      </c>
      <c r="G201" s="124">
        <f>C3</f>
        <v>0</v>
      </c>
      <c r="H201" s="290"/>
      <c r="I201" s="290"/>
      <c r="J201" s="147"/>
      <c r="K201" s="147"/>
      <c r="L201" s="147"/>
      <c r="M201" s="147"/>
      <c r="Q201" s="82"/>
      <c r="R201" s="82"/>
      <c r="S201" s="76"/>
    </row>
    <row r="202" spans="2:30" ht="18.75" customHeight="1" x14ac:dyDescent="0.15">
      <c r="C202" s="289" t="str">
        <f>C95</f>
        <v>（日南高等学校校長）</v>
      </c>
      <c r="D202" s="289"/>
      <c r="F202" s="291" t="s">
        <v>335</v>
      </c>
      <c r="G202" s="853">
        <f>(Ⅰ!C21)</f>
        <v>0</v>
      </c>
      <c r="H202" s="853"/>
      <c r="I202" s="292" t="s">
        <v>336</v>
      </c>
      <c r="J202" s="147"/>
      <c r="K202" s="147"/>
      <c r="L202" s="147"/>
      <c r="M202" s="147"/>
      <c r="P202" s="82"/>
      <c r="Q202" s="82"/>
      <c r="R202" s="82"/>
      <c r="S202" s="76"/>
      <c r="U202" s="82"/>
      <c r="V202" s="82"/>
      <c r="W202" s="82"/>
      <c r="X202" s="82"/>
      <c r="Y202" s="82"/>
      <c r="Z202" s="82"/>
      <c r="AA202" s="82"/>
    </row>
    <row r="203" spans="2:30" x14ac:dyDescent="0.15">
      <c r="J203" s="147"/>
      <c r="K203" s="147"/>
      <c r="L203" s="147"/>
      <c r="M203" s="147"/>
    </row>
    <row r="204" spans="2:30" x14ac:dyDescent="0.15">
      <c r="J204" s="147"/>
      <c r="K204" s="147"/>
      <c r="L204" s="147"/>
      <c r="M204" s="147"/>
    </row>
    <row r="205" spans="2:30" x14ac:dyDescent="0.15">
      <c r="J205" s="147"/>
      <c r="K205" s="147"/>
      <c r="L205" s="147"/>
      <c r="M205" s="147"/>
    </row>
    <row r="206" spans="2:30" x14ac:dyDescent="0.15">
      <c r="J206" s="147"/>
      <c r="K206" s="147"/>
      <c r="L206" s="147"/>
      <c r="M206" s="147"/>
    </row>
    <row r="207" spans="2:30" x14ac:dyDescent="0.15">
      <c r="J207" s="147"/>
      <c r="K207" s="147"/>
      <c r="L207" s="147"/>
      <c r="M207" s="147"/>
    </row>
    <row r="208" spans="2:30" x14ac:dyDescent="0.15">
      <c r="J208" s="147"/>
      <c r="K208" s="147"/>
      <c r="L208" s="147"/>
      <c r="M208" s="147"/>
    </row>
    <row r="209" spans="6:30" x14ac:dyDescent="0.15">
      <c r="J209" s="147"/>
      <c r="K209" s="147"/>
      <c r="L209" s="147"/>
      <c r="M209" s="147"/>
    </row>
    <row r="210" spans="6:30" x14ac:dyDescent="0.15">
      <c r="J210" s="147"/>
      <c r="K210" s="147"/>
      <c r="L210" s="147"/>
      <c r="M210" s="147"/>
    </row>
    <row r="211" spans="6:30" x14ac:dyDescent="0.15">
      <c r="J211" s="147"/>
      <c r="K211" s="147"/>
      <c r="L211" s="147"/>
      <c r="M211" s="147"/>
    </row>
    <row r="212" spans="6:30" x14ac:dyDescent="0.15">
      <c r="J212" s="147"/>
      <c r="K212" s="147"/>
      <c r="L212" s="147"/>
      <c r="M212" s="147"/>
    </row>
    <row r="213" spans="6:30" x14ac:dyDescent="0.15">
      <c r="J213" s="147"/>
      <c r="K213" s="147"/>
      <c r="L213" s="147"/>
      <c r="M213" s="147"/>
    </row>
    <row r="214" spans="6:30" x14ac:dyDescent="0.15">
      <c r="F214" s="68"/>
      <c r="H214" s="68"/>
      <c r="I214" s="68"/>
      <c r="J214" s="147"/>
      <c r="K214" s="147"/>
      <c r="L214" s="147"/>
      <c r="M214" s="147"/>
      <c r="P214" s="68"/>
      <c r="U214" s="68"/>
      <c r="V214" s="68"/>
      <c r="W214" s="68"/>
      <c r="X214" s="68"/>
      <c r="Y214" s="68"/>
      <c r="Z214" s="68"/>
      <c r="AA214" s="68"/>
      <c r="AB214" s="68"/>
      <c r="AC214" s="68"/>
      <c r="AD214" s="68"/>
    </row>
    <row r="215" spans="6:30" x14ac:dyDescent="0.15">
      <c r="F215" s="68"/>
      <c r="H215" s="68"/>
      <c r="I215" s="68"/>
      <c r="J215" s="147"/>
      <c r="K215" s="147"/>
      <c r="L215" s="147"/>
      <c r="M215" s="147"/>
      <c r="P215" s="68"/>
      <c r="U215" s="68"/>
      <c r="V215" s="68"/>
      <c r="W215" s="68"/>
      <c r="X215" s="68"/>
      <c r="Y215" s="68"/>
      <c r="Z215" s="68"/>
      <c r="AA215" s="68"/>
      <c r="AB215" s="68"/>
      <c r="AC215" s="68"/>
      <c r="AD215" s="68"/>
    </row>
    <row r="216" spans="6:30" x14ac:dyDescent="0.15">
      <c r="F216" s="68"/>
      <c r="H216" s="68"/>
      <c r="I216" s="68"/>
      <c r="J216" s="147"/>
      <c r="K216" s="147"/>
      <c r="L216" s="147"/>
      <c r="M216" s="147"/>
      <c r="P216" s="68"/>
      <c r="U216" s="68"/>
      <c r="V216" s="68"/>
      <c r="W216" s="68"/>
      <c r="X216" s="68"/>
      <c r="Y216" s="68"/>
      <c r="Z216" s="68"/>
      <c r="AA216" s="68"/>
      <c r="AB216" s="68"/>
      <c r="AC216" s="68"/>
      <c r="AD216" s="68"/>
    </row>
    <row r="217" spans="6:30" x14ac:dyDescent="0.15">
      <c r="F217" s="68"/>
      <c r="H217" s="68"/>
      <c r="I217" s="68"/>
      <c r="J217" s="147"/>
      <c r="K217" s="147"/>
      <c r="L217" s="147"/>
      <c r="M217" s="147"/>
      <c r="P217" s="68"/>
      <c r="U217" s="68"/>
      <c r="V217" s="68"/>
      <c r="W217" s="68"/>
      <c r="X217" s="68"/>
      <c r="Y217" s="68"/>
      <c r="Z217" s="68"/>
      <c r="AA217" s="68"/>
      <c r="AB217" s="68"/>
      <c r="AC217" s="68"/>
      <c r="AD217" s="68"/>
    </row>
    <row r="218" spans="6:30" x14ac:dyDescent="0.15">
      <c r="F218" s="68"/>
      <c r="H218" s="68"/>
      <c r="I218" s="68"/>
      <c r="J218" s="147"/>
      <c r="K218" s="147"/>
      <c r="L218" s="147"/>
      <c r="M218" s="147"/>
      <c r="P218" s="68"/>
      <c r="U218" s="68"/>
      <c r="V218" s="68"/>
      <c r="W218" s="68"/>
      <c r="X218" s="68"/>
      <c r="Y218" s="68"/>
      <c r="Z218" s="68"/>
      <c r="AA218" s="68"/>
      <c r="AB218" s="68"/>
      <c r="AC218" s="68"/>
      <c r="AD218" s="68"/>
    </row>
    <row r="219" spans="6:30" x14ac:dyDescent="0.15">
      <c r="F219" s="68"/>
      <c r="H219" s="68"/>
      <c r="I219" s="68"/>
      <c r="J219" s="147"/>
      <c r="K219" s="147"/>
      <c r="L219" s="147"/>
      <c r="M219" s="147"/>
      <c r="P219" s="68"/>
      <c r="U219" s="68"/>
      <c r="V219" s="68"/>
      <c r="W219" s="68"/>
      <c r="X219" s="68"/>
      <c r="Y219" s="68"/>
      <c r="Z219" s="68"/>
      <c r="AA219" s="68"/>
      <c r="AB219" s="68"/>
      <c r="AC219" s="68"/>
      <c r="AD219" s="68"/>
    </row>
    <row r="220" spans="6:30" x14ac:dyDescent="0.15">
      <c r="F220" s="68"/>
      <c r="H220" s="68"/>
      <c r="I220" s="68"/>
      <c r="J220" s="147"/>
      <c r="K220" s="147"/>
      <c r="L220" s="147"/>
      <c r="M220" s="147"/>
      <c r="P220" s="68"/>
      <c r="U220" s="68"/>
      <c r="V220" s="68"/>
      <c r="W220" s="68"/>
      <c r="X220" s="68"/>
      <c r="Y220" s="68"/>
      <c r="Z220" s="68"/>
      <c r="AA220" s="68"/>
      <c r="AB220" s="68"/>
      <c r="AC220" s="68"/>
      <c r="AD220" s="68"/>
    </row>
    <row r="221" spans="6:30" x14ac:dyDescent="0.15">
      <c r="F221" s="68"/>
      <c r="H221" s="68"/>
      <c r="I221" s="68"/>
      <c r="J221" s="147"/>
      <c r="K221" s="147"/>
      <c r="L221" s="147"/>
      <c r="M221" s="147"/>
      <c r="P221" s="68"/>
      <c r="U221" s="68"/>
      <c r="V221" s="68"/>
      <c r="W221" s="68"/>
      <c r="X221" s="68"/>
      <c r="Y221" s="68"/>
      <c r="Z221" s="68"/>
      <c r="AA221" s="68"/>
      <c r="AB221" s="68"/>
      <c r="AC221" s="68"/>
      <c r="AD221" s="68"/>
    </row>
    <row r="222" spans="6:30" x14ac:dyDescent="0.15">
      <c r="F222" s="68"/>
      <c r="H222" s="68"/>
      <c r="I222" s="68"/>
      <c r="J222" s="147"/>
      <c r="K222" s="147"/>
      <c r="L222" s="147"/>
      <c r="M222" s="147"/>
      <c r="P222" s="68"/>
      <c r="U222" s="68"/>
      <c r="V222" s="68"/>
      <c r="W222" s="68"/>
      <c r="X222" s="68"/>
      <c r="Y222" s="68"/>
      <c r="Z222" s="68"/>
      <c r="AA222" s="68"/>
      <c r="AB222" s="68"/>
      <c r="AC222" s="68"/>
      <c r="AD222" s="68"/>
    </row>
    <row r="223" spans="6:30" x14ac:dyDescent="0.15">
      <c r="F223" s="68"/>
      <c r="H223" s="68"/>
      <c r="I223" s="68"/>
      <c r="J223" s="147"/>
      <c r="K223" s="147"/>
      <c r="L223" s="147"/>
      <c r="M223" s="147"/>
      <c r="P223" s="68"/>
      <c r="U223" s="68"/>
      <c r="V223" s="68"/>
      <c r="W223" s="68"/>
      <c r="X223" s="68"/>
      <c r="Y223" s="68"/>
      <c r="Z223" s="68"/>
      <c r="AA223" s="68"/>
      <c r="AB223" s="68"/>
      <c r="AC223" s="68"/>
      <c r="AD223" s="68"/>
    </row>
    <row r="224" spans="6:30" x14ac:dyDescent="0.15">
      <c r="F224" s="68"/>
      <c r="H224" s="68"/>
      <c r="I224" s="68"/>
      <c r="J224" s="147"/>
      <c r="K224" s="147"/>
      <c r="L224" s="147"/>
      <c r="M224" s="147"/>
      <c r="P224" s="68"/>
      <c r="U224" s="68"/>
      <c r="V224" s="68"/>
      <c r="W224" s="68"/>
      <c r="X224" s="68"/>
      <c r="Y224" s="68"/>
      <c r="Z224" s="68"/>
      <c r="AA224" s="68"/>
      <c r="AB224" s="68"/>
      <c r="AC224" s="68"/>
      <c r="AD224" s="68"/>
    </row>
    <row r="225" spans="6:30" x14ac:dyDescent="0.15">
      <c r="F225" s="68"/>
      <c r="H225" s="68"/>
      <c r="I225" s="68"/>
      <c r="J225" s="147"/>
      <c r="K225" s="147"/>
      <c r="L225" s="147"/>
      <c r="M225" s="147"/>
      <c r="P225" s="68"/>
      <c r="U225" s="68"/>
      <c r="V225" s="68"/>
      <c r="W225" s="68"/>
      <c r="X225" s="68"/>
      <c r="Y225" s="68"/>
      <c r="Z225" s="68"/>
      <c r="AA225" s="68"/>
      <c r="AB225" s="68"/>
      <c r="AC225" s="68"/>
      <c r="AD225" s="68"/>
    </row>
    <row r="226" spans="6:30" x14ac:dyDescent="0.15">
      <c r="F226" s="68"/>
      <c r="H226" s="68"/>
      <c r="I226" s="68"/>
      <c r="J226" s="147"/>
      <c r="K226" s="147"/>
      <c r="L226" s="147"/>
      <c r="M226" s="147"/>
      <c r="P226" s="68"/>
      <c r="U226" s="68"/>
      <c r="V226" s="68"/>
      <c r="W226" s="68"/>
      <c r="X226" s="68"/>
      <c r="Y226" s="68"/>
      <c r="Z226" s="68"/>
      <c r="AA226" s="68"/>
      <c r="AB226" s="68"/>
      <c r="AC226" s="68"/>
      <c r="AD226" s="68"/>
    </row>
    <row r="227" spans="6:30" x14ac:dyDescent="0.15">
      <c r="F227" s="68"/>
      <c r="H227" s="68"/>
      <c r="I227" s="68"/>
      <c r="J227" s="147"/>
      <c r="K227" s="147"/>
      <c r="L227" s="147"/>
      <c r="M227" s="147"/>
      <c r="P227" s="68"/>
      <c r="U227" s="68"/>
      <c r="V227" s="68"/>
      <c r="W227" s="68"/>
      <c r="X227" s="68"/>
      <c r="Y227" s="68"/>
      <c r="Z227" s="68"/>
      <c r="AA227" s="68"/>
      <c r="AB227" s="68"/>
      <c r="AC227" s="68"/>
      <c r="AD227" s="68"/>
    </row>
    <row r="228" spans="6:30" x14ac:dyDescent="0.15">
      <c r="F228" s="68"/>
      <c r="H228" s="68"/>
      <c r="I228" s="68"/>
      <c r="J228" s="147"/>
      <c r="K228" s="147"/>
      <c r="L228" s="147"/>
      <c r="M228" s="147"/>
      <c r="P228" s="68"/>
      <c r="U228" s="68"/>
      <c r="V228" s="68"/>
      <c r="W228" s="68"/>
      <c r="X228" s="68"/>
      <c r="Y228" s="68"/>
      <c r="Z228" s="68"/>
      <c r="AA228" s="68"/>
      <c r="AB228" s="68"/>
      <c r="AC228" s="68"/>
      <c r="AD228" s="68"/>
    </row>
    <row r="229" spans="6:30" x14ac:dyDescent="0.15">
      <c r="F229" s="68"/>
      <c r="H229" s="68"/>
      <c r="I229" s="68"/>
      <c r="J229" s="147"/>
      <c r="K229" s="147"/>
      <c r="L229" s="147"/>
      <c r="M229" s="147"/>
      <c r="P229" s="68"/>
      <c r="U229" s="68"/>
      <c r="V229" s="68"/>
      <c r="W229" s="68"/>
      <c r="X229" s="68"/>
      <c r="Y229" s="68"/>
      <c r="Z229" s="68"/>
      <c r="AA229" s="68"/>
      <c r="AB229" s="68"/>
      <c r="AC229" s="68"/>
      <c r="AD229" s="68"/>
    </row>
    <row r="230" spans="6:30" x14ac:dyDescent="0.15">
      <c r="F230" s="68"/>
      <c r="H230" s="68"/>
      <c r="I230" s="68"/>
      <c r="J230" s="147"/>
      <c r="K230" s="147"/>
      <c r="L230" s="147"/>
      <c r="M230" s="147"/>
      <c r="P230" s="68"/>
      <c r="U230" s="68"/>
      <c r="V230" s="68"/>
      <c r="W230" s="68"/>
      <c r="X230" s="68"/>
      <c r="Y230" s="68"/>
      <c r="Z230" s="68"/>
      <c r="AA230" s="68"/>
      <c r="AB230" s="68"/>
      <c r="AC230" s="68"/>
      <c r="AD230" s="68"/>
    </row>
    <row r="231" spans="6:30" x14ac:dyDescent="0.15">
      <c r="F231" s="68"/>
      <c r="H231" s="68"/>
      <c r="I231" s="68"/>
      <c r="J231" s="147"/>
      <c r="K231" s="147"/>
      <c r="L231" s="147"/>
      <c r="M231" s="147"/>
      <c r="P231" s="68"/>
      <c r="U231" s="68"/>
      <c r="V231" s="68"/>
      <c r="W231" s="68"/>
      <c r="X231" s="68"/>
      <c r="Y231" s="68"/>
      <c r="Z231" s="68"/>
      <c r="AA231" s="68"/>
      <c r="AB231" s="68"/>
      <c r="AC231" s="68"/>
      <c r="AD231" s="68"/>
    </row>
    <row r="232" spans="6:30" x14ac:dyDescent="0.15">
      <c r="F232" s="68"/>
      <c r="H232" s="68"/>
      <c r="I232" s="68"/>
      <c r="J232" s="147"/>
      <c r="K232" s="147"/>
      <c r="L232" s="147"/>
      <c r="M232" s="147"/>
      <c r="P232" s="68"/>
      <c r="U232" s="68"/>
      <c r="V232" s="68"/>
      <c r="W232" s="68"/>
      <c r="X232" s="68"/>
      <c r="Y232" s="68"/>
      <c r="Z232" s="68"/>
      <c r="AA232" s="68"/>
      <c r="AB232" s="68"/>
      <c r="AC232" s="68"/>
      <c r="AD232" s="68"/>
    </row>
    <row r="233" spans="6:30" x14ac:dyDescent="0.15">
      <c r="F233" s="68"/>
      <c r="H233" s="68"/>
      <c r="I233" s="68"/>
      <c r="J233" s="147"/>
      <c r="K233" s="147"/>
      <c r="L233" s="147"/>
      <c r="M233" s="147"/>
      <c r="P233" s="68"/>
      <c r="U233" s="68"/>
      <c r="V233" s="68"/>
      <c r="W233" s="68"/>
      <c r="X233" s="68"/>
      <c r="Y233" s="68"/>
      <c r="Z233" s="68"/>
      <c r="AA233" s="68"/>
      <c r="AB233" s="68"/>
      <c r="AC233" s="68"/>
      <c r="AD233" s="68"/>
    </row>
    <row r="234" spans="6:30" x14ac:dyDescent="0.15">
      <c r="F234" s="68"/>
      <c r="H234" s="68"/>
      <c r="I234" s="68"/>
      <c r="J234" s="147"/>
      <c r="K234" s="147"/>
      <c r="L234" s="147"/>
      <c r="M234" s="147"/>
      <c r="P234" s="68"/>
      <c r="U234" s="68"/>
      <c r="V234" s="68"/>
      <c r="W234" s="68"/>
      <c r="X234" s="68"/>
      <c r="Y234" s="68"/>
      <c r="Z234" s="68"/>
      <c r="AA234" s="68"/>
      <c r="AB234" s="68"/>
      <c r="AC234" s="68"/>
      <c r="AD234" s="68"/>
    </row>
    <row r="235" spans="6:30" x14ac:dyDescent="0.15">
      <c r="F235" s="68"/>
      <c r="H235" s="68"/>
      <c r="I235" s="68"/>
      <c r="J235" s="147"/>
      <c r="K235" s="147"/>
      <c r="L235" s="147"/>
      <c r="M235" s="147"/>
      <c r="P235" s="68"/>
      <c r="U235" s="68"/>
      <c r="V235" s="68"/>
      <c r="W235" s="68"/>
      <c r="X235" s="68"/>
      <c r="Y235" s="68"/>
      <c r="Z235" s="68"/>
      <c r="AA235" s="68"/>
      <c r="AB235" s="68"/>
      <c r="AC235" s="68"/>
      <c r="AD235" s="68"/>
    </row>
    <row r="236" spans="6:30" x14ac:dyDescent="0.15">
      <c r="F236" s="68"/>
      <c r="H236" s="68"/>
      <c r="I236" s="68"/>
      <c r="J236" s="147"/>
      <c r="K236" s="147"/>
      <c r="L236" s="147"/>
      <c r="M236" s="147"/>
      <c r="P236" s="68"/>
      <c r="U236" s="68"/>
      <c r="V236" s="68"/>
      <c r="W236" s="68"/>
      <c r="X236" s="68"/>
      <c r="Y236" s="68"/>
      <c r="Z236" s="68"/>
      <c r="AA236" s="68"/>
      <c r="AB236" s="68"/>
      <c r="AC236" s="68"/>
      <c r="AD236" s="68"/>
    </row>
    <row r="237" spans="6:30" x14ac:dyDescent="0.15">
      <c r="F237" s="68"/>
      <c r="H237" s="68"/>
      <c r="I237" s="68"/>
      <c r="J237" s="147"/>
      <c r="K237" s="147"/>
      <c r="L237" s="147"/>
      <c r="M237" s="147"/>
      <c r="P237" s="68"/>
      <c r="U237" s="68"/>
      <c r="V237" s="68"/>
      <c r="W237" s="68"/>
      <c r="X237" s="68"/>
      <c r="Y237" s="68"/>
      <c r="Z237" s="68"/>
      <c r="AA237" s="68"/>
      <c r="AB237" s="68"/>
      <c r="AC237" s="68"/>
      <c r="AD237" s="68"/>
    </row>
    <row r="238" spans="6:30" x14ac:dyDescent="0.15">
      <c r="F238" s="68"/>
      <c r="H238" s="68"/>
      <c r="I238" s="68"/>
      <c r="J238" s="147"/>
      <c r="K238" s="147"/>
      <c r="L238" s="147"/>
      <c r="M238" s="147"/>
      <c r="P238" s="68"/>
      <c r="U238" s="68"/>
      <c r="V238" s="68"/>
      <c r="W238" s="68"/>
      <c r="X238" s="68"/>
      <c r="Y238" s="68"/>
      <c r="Z238" s="68"/>
      <c r="AA238" s="68"/>
      <c r="AB238" s="68"/>
      <c r="AC238" s="68"/>
      <c r="AD238" s="68"/>
    </row>
    <row r="239" spans="6:30" x14ac:dyDescent="0.15">
      <c r="F239" s="68"/>
      <c r="H239" s="68"/>
      <c r="I239" s="68"/>
      <c r="J239" s="147"/>
      <c r="K239" s="147"/>
      <c r="L239" s="147"/>
      <c r="M239" s="147"/>
      <c r="P239" s="68"/>
      <c r="U239" s="68"/>
      <c r="V239" s="68"/>
      <c r="W239" s="68"/>
      <c r="X239" s="68"/>
      <c r="Y239" s="68"/>
      <c r="Z239" s="68"/>
      <c r="AA239" s="68"/>
      <c r="AB239" s="68"/>
      <c r="AC239" s="68"/>
      <c r="AD239" s="68"/>
    </row>
    <row r="240" spans="6:30" x14ac:dyDescent="0.15">
      <c r="F240" s="68"/>
      <c r="H240" s="68"/>
      <c r="I240" s="68"/>
      <c r="J240" s="147"/>
      <c r="K240" s="147"/>
      <c r="L240" s="147"/>
      <c r="M240" s="147"/>
      <c r="P240" s="68"/>
      <c r="U240" s="68"/>
      <c r="V240" s="68"/>
      <c r="W240" s="68"/>
      <c r="X240" s="68"/>
      <c r="Y240" s="68"/>
      <c r="Z240" s="68"/>
      <c r="AA240" s="68"/>
      <c r="AB240" s="68"/>
      <c r="AC240" s="68"/>
      <c r="AD240" s="68"/>
    </row>
    <row r="241" spans="6:30" x14ac:dyDescent="0.15">
      <c r="F241" s="68"/>
      <c r="H241" s="68"/>
      <c r="I241" s="68"/>
      <c r="J241" s="147"/>
      <c r="K241" s="147"/>
      <c r="L241" s="147"/>
      <c r="M241" s="147"/>
      <c r="P241" s="68"/>
      <c r="U241" s="68"/>
      <c r="V241" s="68"/>
      <c r="W241" s="68"/>
      <c r="X241" s="68"/>
      <c r="Y241" s="68"/>
      <c r="Z241" s="68"/>
      <c r="AA241" s="68"/>
      <c r="AB241" s="68"/>
      <c r="AC241" s="68"/>
      <c r="AD241" s="68"/>
    </row>
    <row r="242" spans="6:30" x14ac:dyDescent="0.15">
      <c r="F242" s="68"/>
      <c r="H242" s="68"/>
      <c r="I242" s="68"/>
      <c r="J242" s="147"/>
      <c r="K242" s="147"/>
      <c r="L242" s="147"/>
      <c r="M242" s="147"/>
      <c r="P242" s="68"/>
      <c r="U242" s="68"/>
      <c r="V242" s="68"/>
      <c r="W242" s="68"/>
      <c r="X242" s="68"/>
      <c r="Y242" s="68"/>
      <c r="Z242" s="68"/>
      <c r="AA242" s="68"/>
      <c r="AB242" s="68"/>
      <c r="AC242" s="68"/>
      <c r="AD242" s="68"/>
    </row>
    <row r="243" spans="6:30" x14ac:dyDescent="0.15">
      <c r="F243" s="68"/>
      <c r="H243" s="68"/>
      <c r="I243" s="68"/>
      <c r="J243" s="147"/>
      <c r="K243" s="147"/>
      <c r="L243" s="147"/>
      <c r="M243" s="147"/>
      <c r="P243" s="68"/>
      <c r="U243" s="68"/>
      <c r="V243" s="68"/>
      <c r="W243" s="68"/>
      <c r="X243" s="68"/>
      <c r="Y243" s="68"/>
      <c r="Z243" s="68"/>
      <c r="AA243" s="68"/>
      <c r="AB243" s="68"/>
      <c r="AC243" s="68"/>
      <c r="AD243" s="68"/>
    </row>
    <row r="244" spans="6:30" x14ac:dyDescent="0.15">
      <c r="F244" s="68"/>
      <c r="H244" s="68"/>
      <c r="I244" s="68"/>
      <c r="J244" s="147"/>
      <c r="K244" s="147"/>
      <c r="L244" s="147"/>
      <c r="M244" s="147"/>
      <c r="P244" s="68"/>
      <c r="U244" s="68"/>
      <c r="V244" s="68"/>
      <c r="W244" s="68"/>
      <c r="X244" s="68"/>
      <c r="Y244" s="68"/>
      <c r="Z244" s="68"/>
      <c r="AA244" s="68"/>
      <c r="AB244" s="68"/>
      <c r="AC244" s="68"/>
      <c r="AD244" s="68"/>
    </row>
    <row r="245" spans="6:30" x14ac:dyDescent="0.15">
      <c r="F245" s="68"/>
      <c r="H245" s="68"/>
      <c r="I245" s="68"/>
      <c r="J245" s="147"/>
      <c r="K245" s="147"/>
      <c r="L245" s="147"/>
      <c r="M245" s="147"/>
      <c r="P245" s="68"/>
      <c r="U245" s="68"/>
      <c r="V245" s="68"/>
      <c r="W245" s="68"/>
      <c r="X245" s="68"/>
      <c r="Y245" s="68"/>
      <c r="Z245" s="68"/>
      <c r="AA245" s="68"/>
      <c r="AB245" s="68"/>
      <c r="AC245" s="68"/>
      <c r="AD245" s="68"/>
    </row>
    <row r="246" spans="6:30" x14ac:dyDescent="0.15">
      <c r="F246" s="68"/>
      <c r="H246" s="68"/>
      <c r="I246" s="68"/>
      <c r="J246" s="147"/>
      <c r="K246" s="147"/>
      <c r="L246" s="147"/>
      <c r="M246" s="147"/>
      <c r="P246" s="68"/>
      <c r="U246" s="68"/>
      <c r="V246" s="68"/>
      <c r="W246" s="68"/>
      <c r="X246" s="68"/>
      <c r="Y246" s="68"/>
      <c r="Z246" s="68"/>
      <c r="AA246" s="68"/>
      <c r="AB246" s="68"/>
      <c r="AC246" s="68"/>
      <c r="AD246" s="68"/>
    </row>
    <row r="247" spans="6:30" x14ac:dyDescent="0.15">
      <c r="F247" s="68"/>
      <c r="H247" s="68"/>
      <c r="I247" s="68"/>
      <c r="J247" s="147"/>
      <c r="K247" s="147"/>
      <c r="L247" s="147"/>
      <c r="M247" s="147"/>
      <c r="P247" s="68"/>
      <c r="U247" s="68"/>
      <c r="V247" s="68"/>
      <c r="W247" s="68"/>
      <c r="X247" s="68"/>
      <c r="Y247" s="68"/>
      <c r="Z247" s="68"/>
      <c r="AA247" s="68"/>
      <c r="AB247" s="68"/>
      <c r="AC247" s="68"/>
      <c r="AD247" s="68"/>
    </row>
    <row r="248" spans="6:30" x14ac:dyDescent="0.15">
      <c r="F248" s="68"/>
      <c r="H248" s="68"/>
      <c r="I248" s="68"/>
      <c r="J248" s="147"/>
      <c r="K248" s="147"/>
      <c r="L248" s="147"/>
      <c r="M248" s="147"/>
      <c r="P248" s="68"/>
      <c r="U248" s="68"/>
      <c r="V248" s="68"/>
      <c r="W248" s="68"/>
      <c r="X248" s="68"/>
      <c r="Y248" s="68"/>
      <c r="Z248" s="68"/>
      <c r="AA248" s="68"/>
      <c r="AB248" s="68"/>
      <c r="AC248" s="68"/>
      <c r="AD248" s="68"/>
    </row>
    <row r="249" spans="6:30" x14ac:dyDescent="0.15">
      <c r="F249" s="68"/>
      <c r="H249" s="68"/>
      <c r="I249" s="68"/>
      <c r="J249" s="147"/>
      <c r="K249" s="147"/>
      <c r="L249" s="147"/>
      <c r="M249" s="147"/>
      <c r="P249" s="68"/>
      <c r="U249" s="68"/>
      <c r="V249" s="68"/>
      <c r="W249" s="68"/>
      <c r="X249" s="68"/>
      <c r="Y249" s="68"/>
      <c r="Z249" s="68"/>
      <c r="AA249" s="68"/>
      <c r="AB249" s="68"/>
      <c r="AC249" s="68"/>
      <c r="AD249" s="68"/>
    </row>
    <row r="250" spans="6:30" x14ac:dyDescent="0.15">
      <c r="F250" s="68"/>
      <c r="H250" s="68"/>
      <c r="I250" s="68"/>
      <c r="J250" s="147"/>
      <c r="K250" s="147"/>
      <c r="L250" s="147"/>
      <c r="M250" s="147"/>
      <c r="P250" s="68"/>
      <c r="U250" s="68"/>
      <c r="V250" s="68"/>
      <c r="W250" s="68"/>
      <c r="X250" s="68"/>
      <c r="Y250" s="68"/>
      <c r="Z250" s="68"/>
      <c r="AA250" s="68"/>
      <c r="AB250" s="68"/>
      <c r="AC250" s="68"/>
      <c r="AD250" s="68"/>
    </row>
    <row r="251" spans="6:30" x14ac:dyDescent="0.15">
      <c r="F251" s="68"/>
      <c r="H251" s="68"/>
      <c r="I251" s="68"/>
      <c r="J251" s="147"/>
      <c r="K251" s="147"/>
      <c r="L251" s="147"/>
      <c r="M251" s="147"/>
      <c r="P251" s="68"/>
      <c r="U251" s="68"/>
      <c r="V251" s="68"/>
      <c r="W251" s="68"/>
      <c r="X251" s="68"/>
      <c r="Y251" s="68"/>
      <c r="Z251" s="68"/>
      <c r="AA251" s="68"/>
      <c r="AB251" s="68"/>
      <c r="AC251" s="68"/>
      <c r="AD251" s="68"/>
    </row>
    <row r="252" spans="6:30" x14ac:dyDescent="0.15">
      <c r="F252" s="68"/>
      <c r="H252" s="68"/>
      <c r="I252" s="68"/>
      <c r="J252" s="147"/>
      <c r="K252" s="147"/>
      <c r="L252" s="147"/>
      <c r="M252" s="147"/>
      <c r="P252" s="68"/>
      <c r="U252" s="68"/>
      <c r="V252" s="68"/>
      <c r="W252" s="68"/>
      <c r="X252" s="68"/>
      <c r="Y252" s="68"/>
      <c r="Z252" s="68"/>
      <c r="AA252" s="68"/>
      <c r="AB252" s="68"/>
      <c r="AC252" s="68"/>
      <c r="AD252" s="68"/>
    </row>
    <row r="253" spans="6:30" x14ac:dyDescent="0.15">
      <c r="F253" s="68"/>
      <c r="H253" s="68"/>
      <c r="I253" s="68"/>
      <c r="J253" s="147"/>
      <c r="K253" s="147"/>
      <c r="L253" s="147"/>
      <c r="M253" s="147"/>
      <c r="P253" s="68"/>
      <c r="U253" s="68"/>
      <c r="V253" s="68"/>
      <c r="W253" s="68"/>
      <c r="X253" s="68"/>
      <c r="Y253" s="68"/>
      <c r="Z253" s="68"/>
      <c r="AA253" s="68"/>
      <c r="AB253" s="68"/>
      <c r="AC253" s="68"/>
      <c r="AD253" s="68"/>
    </row>
    <row r="254" spans="6:30" x14ac:dyDescent="0.15">
      <c r="F254" s="68"/>
      <c r="H254" s="68"/>
      <c r="I254" s="68"/>
      <c r="J254" s="147"/>
      <c r="K254" s="147"/>
      <c r="L254" s="147"/>
      <c r="M254" s="147"/>
      <c r="P254" s="68"/>
      <c r="U254" s="68"/>
      <c r="V254" s="68"/>
      <c r="W254" s="68"/>
      <c r="X254" s="68"/>
      <c r="Y254" s="68"/>
      <c r="Z254" s="68"/>
      <c r="AA254" s="68"/>
      <c r="AB254" s="68"/>
      <c r="AC254" s="68"/>
      <c r="AD254" s="68"/>
    </row>
    <row r="255" spans="6:30" x14ac:dyDescent="0.15">
      <c r="F255" s="68"/>
      <c r="H255" s="68"/>
      <c r="I255" s="68"/>
      <c r="J255" s="147"/>
      <c r="K255" s="147"/>
      <c r="L255" s="147"/>
      <c r="M255" s="147"/>
      <c r="P255" s="68"/>
      <c r="U255" s="68"/>
      <c r="V255" s="68"/>
      <c r="W255" s="68"/>
      <c r="X255" s="68"/>
      <c r="Y255" s="68"/>
      <c r="Z255" s="68"/>
      <c r="AA255" s="68"/>
      <c r="AB255" s="68"/>
      <c r="AC255" s="68"/>
      <c r="AD255" s="68"/>
    </row>
    <row r="256" spans="6:30" x14ac:dyDescent="0.15">
      <c r="F256" s="68"/>
      <c r="H256" s="68"/>
      <c r="I256" s="68"/>
      <c r="J256" s="147"/>
      <c r="K256" s="147"/>
      <c r="L256" s="147"/>
      <c r="M256" s="147"/>
      <c r="P256" s="68"/>
      <c r="U256" s="68"/>
      <c r="V256" s="68"/>
      <c r="W256" s="68"/>
      <c r="X256" s="68"/>
      <c r="Y256" s="68"/>
      <c r="Z256" s="68"/>
      <c r="AA256" s="68"/>
      <c r="AB256" s="68"/>
      <c r="AC256" s="68"/>
      <c r="AD256" s="68"/>
    </row>
    <row r="257" spans="6:30" x14ac:dyDescent="0.15">
      <c r="F257" s="68"/>
      <c r="H257" s="68"/>
      <c r="I257" s="68"/>
      <c r="J257" s="147"/>
      <c r="K257" s="147"/>
      <c r="L257" s="147"/>
      <c r="M257" s="147"/>
      <c r="P257" s="68"/>
      <c r="U257" s="68"/>
      <c r="V257" s="68"/>
      <c r="W257" s="68"/>
      <c r="X257" s="68"/>
      <c r="Y257" s="68"/>
      <c r="Z257" s="68"/>
      <c r="AA257" s="68"/>
      <c r="AB257" s="68"/>
      <c r="AC257" s="68"/>
      <c r="AD257" s="68"/>
    </row>
    <row r="258" spans="6:30" x14ac:dyDescent="0.15">
      <c r="F258" s="68"/>
      <c r="H258" s="68"/>
      <c r="I258" s="68"/>
      <c r="J258" s="147"/>
      <c r="K258" s="147"/>
      <c r="L258" s="147"/>
      <c r="M258" s="147"/>
      <c r="P258" s="68"/>
      <c r="U258" s="68"/>
      <c r="V258" s="68"/>
      <c r="W258" s="68"/>
      <c r="X258" s="68"/>
      <c r="Y258" s="68"/>
      <c r="Z258" s="68"/>
      <c r="AA258" s="68"/>
      <c r="AB258" s="68"/>
      <c r="AC258" s="68"/>
      <c r="AD258" s="68"/>
    </row>
    <row r="259" spans="6:30" x14ac:dyDescent="0.15">
      <c r="F259" s="68"/>
      <c r="H259" s="68"/>
      <c r="I259" s="68"/>
      <c r="J259" s="147"/>
      <c r="K259" s="147"/>
      <c r="L259" s="147"/>
      <c r="M259" s="147"/>
      <c r="P259" s="68"/>
      <c r="U259" s="68"/>
      <c r="V259" s="68"/>
      <c r="W259" s="68"/>
      <c r="X259" s="68"/>
      <c r="Y259" s="68"/>
      <c r="Z259" s="68"/>
      <c r="AA259" s="68"/>
      <c r="AB259" s="68"/>
      <c r="AC259" s="68"/>
      <c r="AD259" s="68"/>
    </row>
    <row r="260" spans="6:30" x14ac:dyDescent="0.15">
      <c r="F260" s="68"/>
      <c r="H260" s="68"/>
      <c r="I260" s="68"/>
      <c r="J260" s="147"/>
      <c r="K260" s="147"/>
      <c r="L260" s="147"/>
      <c r="M260" s="147"/>
      <c r="P260" s="68"/>
      <c r="U260" s="68"/>
      <c r="V260" s="68"/>
      <c r="W260" s="68"/>
      <c r="X260" s="68"/>
      <c r="Y260" s="68"/>
      <c r="Z260" s="68"/>
      <c r="AA260" s="68"/>
      <c r="AB260" s="68"/>
      <c r="AC260" s="68"/>
      <c r="AD260" s="68"/>
    </row>
    <row r="261" spans="6:30" x14ac:dyDescent="0.15">
      <c r="F261" s="68"/>
      <c r="H261" s="68"/>
      <c r="I261" s="68"/>
      <c r="J261" s="147"/>
      <c r="K261" s="147"/>
      <c r="L261" s="147"/>
      <c r="M261" s="147"/>
      <c r="P261" s="68"/>
      <c r="U261" s="68"/>
      <c r="V261" s="68"/>
      <c r="W261" s="68"/>
      <c r="X261" s="68"/>
      <c r="Y261" s="68"/>
      <c r="Z261" s="68"/>
      <c r="AA261" s="68"/>
      <c r="AB261" s="68"/>
      <c r="AC261" s="68"/>
      <c r="AD261" s="68"/>
    </row>
    <row r="262" spans="6:30" x14ac:dyDescent="0.15">
      <c r="F262" s="68"/>
      <c r="H262" s="68"/>
      <c r="I262" s="68"/>
      <c r="J262" s="147"/>
      <c r="K262" s="147"/>
      <c r="L262" s="147"/>
      <c r="M262" s="147"/>
      <c r="P262" s="68"/>
      <c r="U262" s="68"/>
      <c r="V262" s="68"/>
      <c r="W262" s="68"/>
      <c r="X262" s="68"/>
      <c r="Y262" s="68"/>
      <c r="Z262" s="68"/>
      <c r="AA262" s="68"/>
      <c r="AB262" s="68"/>
      <c r="AC262" s="68"/>
      <c r="AD262" s="68"/>
    </row>
    <row r="263" spans="6:30" x14ac:dyDescent="0.15">
      <c r="F263" s="68"/>
      <c r="H263" s="68"/>
      <c r="I263" s="68"/>
      <c r="J263" s="147"/>
      <c r="K263" s="147"/>
      <c r="L263" s="147"/>
      <c r="M263" s="147"/>
      <c r="P263" s="68"/>
      <c r="U263" s="68"/>
      <c r="V263" s="68"/>
      <c r="W263" s="68"/>
      <c r="X263" s="68"/>
      <c r="Y263" s="68"/>
      <c r="Z263" s="68"/>
      <c r="AA263" s="68"/>
      <c r="AB263" s="68"/>
      <c r="AC263" s="68"/>
      <c r="AD263" s="68"/>
    </row>
    <row r="264" spans="6:30" x14ac:dyDescent="0.15">
      <c r="F264" s="68"/>
      <c r="H264" s="68"/>
      <c r="I264" s="68"/>
      <c r="J264" s="147"/>
      <c r="K264" s="147"/>
      <c r="L264" s="147"/>
      <c r="M264" s="147"/>
      <c r="P264" s="68"/>
      <c r="U264" s="68"/>
      <c r="V264" s="68"/>
      <c r="W264" s="68"/>
      <c r="X264" s="68"/>
      <c r="Y264" s="68"/>
      <c r="Z264" s="68"/>
      <c r="AA264" s="68"/>
      <c r="AB264" s="68"/>
      <c r="AC264" s="68"/>
      <c r="AD264" s="68"/>
    </row>
    <row r="265" spans="6:30" x14ac:dyDescent="0.15">
      <c r="F265" s="68"/>
      <c r="H265" s="68"/>
      <c r="I265" s="68"/>
      <c r="J265" s="147"/>
      <c r="K265" s="147"/>
      <c r="L265" s="147"/>
      <c r="M265" s="147"/>
      <c r="P265" s="68"/>
      <c r="U265" s="68"/>
      <c r="V265" s="68"/>
      <c r="W265" s="68"/>
      <c r="X265" s="68"/>
      <c r="Y265" s="68"/>
      <c r="Z265" s="68"/>
      <c r="AA265" s="68"/>
      <c r="AB265" s="68"/>
      <c r="AC265" s="68"/>
      <c r="AD265" s="68"/>
    </row>
    <row r="266" spans="6:30" x14ac:dyDescent="0.15">
      <c r="F266" s="68"/>
      <c r="H266" s="68"/>
      <c r="I266" s="68"/>
      <c r="J266" s="147"/>
      <c r="K266" s="147"/>
      <c r="L266" s="147"/>
      <c r="M266" s="147"/>
      <c r="P266" s="68"/>
      <c r="U266" s="68"/>
      <c r="V266" s="68"/>
      <c r="W266" s="68"/>
      <c r="X266" s="68"/>
      <c r="Y266" s="68"/>
      <c r="Z266" s="68"/>
      <c r="AA266" s="68"/>
      <c r="AB266" s="68"/>
      <c r="AC266" s="68"/>
      <c r="AD266" s="68"/>
    </row>
    <row r="267" spans="6:30" x14ac:dyDescent="0.15">
      <c r="F267" s="68"/>
      <c r="H267" s="68"/>
      <c r="I267" s="68"/>
      <c r="J267" s="147"/>
      <c r="K267" s="147"/>
      <c r="L267" s="147"/>
      <c r="M267" s="147"/>
      <c r="P267" s="68"/>
      <c r="U267" s="68"/>
      <c r="V267" s="68"/>
      <c r="W267" s="68"/>
      <c r="X267" s="68"/>
      <c r="Y267" s="68"/>
      <c r="Z267" s="68"/>
      <c r="AA267" s="68"/>
      <c r="AB267" s="68"/>
      <c r="AC267" s="68"/>
      <c r="AD267" s="68"/>
    </row>
    <row r="268" spans="6:30" x14ac:dyDescent="0.15">
      <c r="F268" s="68"/>
      <c r="H268" s="68"/>
      <c r="I268" s="68"/>
      <c r="J268" s="147"/>
      <c r="K268" s="147"/>
      <c r="L268" s="147"/>
      <c r="M268" s="147"/>
      <c r="P268" s="68"/>
      <c r="U268" s="68"/>
      <c r="V268" s="68"/>
      <c r="W268" s="68"/>
      <c r="X268" s="68"/>
      <c r="Y268" s="68"/>
      <c r="Z268" s="68"/>
      <c r="AA268" s="68"/>
      <c r="AB268" s="68"/>
      <c r="AC268" s="68"/>
      <c r="AD268" s="68"/>
    </row>
    <row r="269" spans="6:30" x14ac:dyDescent="0.15">
      <c r="F269" s="68"/>
      <c r="H269" s="68"/>
      <c r="I269" s="68"/>
      <c r="J269" s="147"/>
      <c r="K269" s="147"/>
      <c r="L269" s="147"/>
      <c r="M269" s="147"/>
      <c r="P269" s="68"/>
      <c r="U269" s="68"/>
      <c r="V269" s="68"/>
      <c r="W269" s="68"/>
      <c r="X269" s="68"/>
      <c r="Y269" s="68"/>
      <c r="Z269" s="68"/>
      <c r="AA269" s="68"/>
      <c r="AB269" s="68"/>
      <c r="AC269" s="68"/>
      <c r="AD269" s="68"/>
    </row>
    <row r="270" spans="6:30" x14ac:dyDescent="0.15">
      <c r="F270" s="68"/>
      <c r="H270" s="68"/>
      <c r="I270" s="68"/>
      <c r="J270" s="147"/>
      <c r="K270" s="147"/>
      <c r="L270" s="147"/>
      <c r="M270" s="147"/>
      <c r="P270" s="68"/>
      <c r="U270" s="68"/>
      <c r="V270" s="68"/>
      <c r="W270" s="68"/>
      <c r="X270" s="68"/>
      <c r="Y270" s="68"/>
      <c r="Z270" s="68"/>
      <c r="AA270" s="68"/>
      <c r="AB270" s="68"/>
      <c r="AC270" s="68"/>
      <c r="AD270" s="68"/>
    </row>
    <row r="271" spans="6:30" x14ac:dyDescent="0.15">
      <c r="F271" s="68"/>
      <c r="H271" s="68"/>
      <c r="I271" s="68"/>
      <c r="J271" s="147"/>
      <c r="K271" s="147"/>
      <c r="L271" s="147"/>
      <c r="M271" s="147"/>
      <c r="P271" s="68"/>
      <c r="U271" s="68"/>
      <c r="V271" s="68"/>
      <c r="W271" s="68"/>
      <c r="X271" s="68"/>
      <c r="Y271" s="68"/>
      <c r="Z271" s="68"/>
      <c r="AA271" s="68"/>
      <c r="AB271" s="68"/>
      <c r="AC271" s="68"/>
      <c r="AD271" s="68"/>
    </row>
    <row r="272" spans="6:30" x14ac:dyDescent="0.15">
      <c r="F272" s="68"/>
      <c r="H272" s="68"/>
      <c r="I272" s="68"/>
      <c r="J272" s="147"/>
      <c r="K272" s="147"/>
      <c r="L272" s="147"/>
      <c r="M272" s="147"/>
      <c r="P272" s="68"/>
      <c r="U272" s="68"/>
      <c r="V272" s="68"/>
      <c r="W272" s="68"/>
      <c r="X272" s="68"/>
      <c r="Y272" s="68"/>
      <c r="Z272" s="68"/>
      <c r="AA272" s="68"/>
      <c r="AB272" s="68"/>
      <c r="AC272" s="68"/>
      <c r="AD272" s="68"/>
    </row>
    <row r="273" spans="6:30" x14ac:dyDescent="0.15">
      <c r="F273" s="68"/>
      <c r="H273" s="68"/>
      <c r="I273" s="68"/>
      <c r="J273" s="147"/>
      <c r="K273" s="147"/>
      <c r="L273" s="147"/>
      <c r="M273" s="147"/>
      <c r="P273" s="68"/>
      <c r="U273" s="68"/>
      <c r="V273" s="68"/>
      <c r="W273" s="68"/>
      <c r="X273" s="68"/>
      <c r="Y273" s="68"/>
      <c r="Z273" s="68"/>
      <c r="AA273" s="68"/>
      <c r="AB273" s="68"/>
      <c r="AC273" s="68"/>
      <c r="AD273" s="68"/>
    </row>
    <row r="274" spans="6:30" x14ac:dyDescent="0.15">
      <c r="F274" s="68"/>
      <c r="H274" s="68"/>
      <c r="I274" s="68"/>
      <c r="J274" s="147"/>
      <c r="K274" s="147"/>
      <c r="L274" s="147"/>
      <c r="M274" s="147"/>
      <c r="P274" s="68"/>
      <c r="U274" s="68"/>
      <c r="V274" s="68"/>
      <c r="W274" s="68"/>
      <c r="X274" s="68"/>
      <c r="Y274" s="68"/>
      <c r="Z274" s="68"/>
      <c r="AA274" s="68"/>
      <c r="AB274" s="68"/>
      <c r="AC274" s="68"/>
      <c r="AD274" s="68"/>
    </row>
    <row r="275" spans="6:30" x14ac:dyDescent="0.15">
      <c r="F275" s="68"/>
      <c r="H275" s="68"/>
      <c r="I275" s="68"/>
      <c r="J275" s="147"/>
      <c r="K275" s="147"/>
      <c r="L275" s="147"/>
      <c r="M275" s="147"/>
      <c r="P275" s="68"/>
      <c r="U275" s="68"/>
      <c r="V275" s="68"/>
      <c r="W275" s="68"/>
      <c r="X275" s="68"/>
      <c r="Y275" s="68"/>
      <c r="Z275" s="68"/>
      <c r="AA275" s="68"/>
      <c r="AB275" s="68"/>
      <c r="AC275" s="68"/>
      <c r="AD275" s="68"/>
    </row>
    <row r="276" spans="6:30" x14ac:dyDescent="0.15">
      <c r="F276" s="68"/>
      <c r="H276" s="68"/>
      <c r="I276" s="68"/>
      <c r="J276" s="147"/>
      <c r="K276" s="147"/>
      <c r="L276" s="147"/>
      <c r="M276" s="147"/>
      <c r="P276" s="68"/>
      <c r="U276" s="68"/>
      <c r="V276" s="68"/>
      <c r="W276" s="68"/>
      <c r="X276" s="68"/>
      <c r="Y276" s="68"/>
      <c r="Z276" s="68"/>
      <c r="AA276" s="68"/>
      <c r="AB276" s="68"/>
      <c r="AC276" s="68"/>
      <c r="AD276" s="68"/>
    </row>
    <row r="277" spans="6:30" x14ac:dyDescent="0.15">
      <c r="F277" s="68"/>
      <c r="H277" s="68"/>
      <c r="I277" s="68"/>
      <c r="J277" s="147"/>
      <c r="K277" s="147"/>
      <c r="L277" s="147"/>
      <c r="M277" s="147"/>
      <c r="P277" s="68"/>
      <c r="U277" s="68"/>
      <c r="V277" s="68"/>
      <c r="W277" s="68"/>
      <c r="X277" s="68"/>
      <c r="Y277" s="68"/>
      <c r="Z277" s="68"/>
      <c r="AA277" s="68"/>
      <c r="AB277" s="68"/>
      <c r="AC277" s="68"/>
      <c r="AD277" s="68"/>
    </row>
    <row r="278" spans="6:30" x14ac:dyDescent="0.15">
      <c r="F278" s="68"/>
      <c r="H278" s="68"/>
      <c r="I278" s="68"/>
      <c r="J278" s="68"/>
      <c r="K278" s="68"/>
      <c r="L278" s="147"/>
      <c r="M278" s="147"/>
      <c r="N278" s="147"/>
      <c r="O278" s="147"/>
      <c r="P278" s="68"/>
      <c r="U278" s="68"/>
      <c r="V278" s="68"/>
      <c r="W278" s="68"/>
      <c r="X278" s="68"/>
      <c r="Y278" s="68"/>
      <c r="Z278" s="68"/>
      <c r="AA278" s="68"/>
      <c r="AB278" s="68"/>
      <c r="AC278" s="68"/>
      <c r="AD278" s="68"/>
    </row>
    <row r="279" spans="6:30" x14ac:dyDescent="0.15">
      <c r="F279" s="68"/>
      <c r="H279" s="68"/>
      <c r="I279" s="68"/>
      <c r="J279" s="68"/>
      <c r="K279" s="68"/>
      <c r="L279" s="147"/>
      <c r="M279" s="147"/>
      <c r="N279" s="147"/>
      <c r="O279" s="147"/>
      <c r="P279" s="68"/>
      <c r="U279" s="68"/>
      <c r="V279" s="68"/>
      <c r="W279" s="68"/>
      <c r="X279" s="68"/>
      <c r="Y279" s="68"/>
      <c r="Z279" s="68"/>
      <c r="AA279" s="68"/>
      <c r="AB279" s="68"/>
      <c r="AC279" s="68"/>
      <c r="AD279" s="68"/>
    </row>
    <row r="280" spans="6:30" x14ac:dyDescent="0.15">
      <c r="F280" s="68"/>
      <c r="H280" s="68"/>
      <c r="I280" s="68"/>
      <c r="J280" s="68"/>
      <c r="K280" s="68"/>
      <c r="L280" s="147"/>
      <c r="M280" s="147"/>
      <c r="N280" s="147"/>
      <c r="O280" s="147"/>
      <c r="P280" s="68"/>
      <c r="U280" s="68"/>
      <c r="V280" s="68"/>
      <c r="W280" s="68"/>
      <c r="X280" s="68"/>
      <c r="Y280" s="68"/>
      <c r="Z280" s="68"/>
      <c r="AA280" s="68"/>
      <c r="AB280" s="68"/>
      <c r="AC280" s="68"/>
      <c r="AD280" s="68"/>
    </row>
    <row r="281" spans="6:30" x14ac:dyDescent="0.15">
      <c r="F281" s="68"/>
      <c r="H281" s="68"/>
      <c r="I281" s="68"/>
      <c r="J281" s="68"/>
      <c r="K281" s="68"/>
      <c r="L281" s="147"/>
      <c r="M281" s="147"/>
      <c r="N281" s="147"/>
      <c r="O281" s="147"/>
      <c r="P281" s="68"/>
      <c r="U281" s="68"/>
      <c r="V281" s="68"/>
      <c r="W281" s="68"/>
      <c r="X281" s="68"/>
      <c r="Y281" s="68"/>
      <c r="Z281" s="68"/>
      <c r="AA281" s="68"/>
      <c r="AB281" s="68"/>
      <c r="AC281" s="68"/>
      <c r="AD281" s="68"/>
    </row>
    <row r="282" spans="6:30" x14ac:dyDescent="0.15">
      <c r="F282" s="68"/>
      <c r="H282" s="68"/>
      <c r="I282" s="68"/>
      <c r="J282" s="68"/>
      <c r="K282" s="68"/>
      <c r="L282" s="147"/>
      <c r="M282" s="147"/>
      <c r="N282" s="147"/>
      <c r="O282" s="147"/>
      <c r="P282" s="68"/>
      <c r="U282" s="68"/>
      <c r="V282" s="68"/>
      <c r="W282" s="68"/>
      <c r="X282" s="68"/>
      <c r="Y282" s="68"/>
      <c r="Z282" s="68"/>
      <c r="AA282" s="68"/>
      <c r="AB282" s="68"/>
      <c r="AC282" s="68"/>
      <c r="AD282" s="68"/>
    </row>
    <row r="283" spans="6:30" x14ac:dyDescent="0.15">
      <c r="F283" s="68"/>
      <c r="H283" s="68"/>
      <c r="I283" s="68"/>
      <c r="J283" s="68"/>
      <c r="K283" s="68"/>
      <c r="L283" s="147"/>
      <c r="M283" s="147"/>
      <c r="N283" s="147"/>
      <c r="O283" s="147"/>
      <c r="P283" s="68"/>
      <c r="U283" s="68"/>
      <c r="V283" s="68"/>
      <c r="W283" s="68"/>
      <c r="X283" s="68"/>
      <c r="Y283" s="68"/>
      <c r="Z283" s="68"/>
      <c r="AA283" s="68"/>
      <c r="AB283" s="68"/>
      <c r="AC283" s="68"/>
      <c r="AD283" s="68"/>
    </row>
    <row r="284" spans="6:30" x14ac:dyDescent="0.15">
      <c r="F284" s="68"/>
      <c r="H284" s="68"/>
      <c r="I284" s="68"/>
      <c r="J284" s="68"/>
      <c r="K284" s="68"/>
      <c r="L284" s="147"/>
      <c r="M284" s="147"/>
      <c r="N284" s="147"/>
      <c r="O284" s="147"/>
      <c r="P284" s="68"/>
      <c r="U284" s="68"/>
      <c r="V284" s="68"/>
      <c r="W284" s="68"/>
      <c r="X284" s="68"/>
      <c r="Y284" s="68"/>
      <c r="Z284" s="68"/>
      <c r="AA284" s="68"/>
      <c r="AB284" s="68"/>
      <c r="AC284" s="68"/>
      <c r="AD284" s="68"/>
    </row>
    <row r="285" spans="6:30" x14ac:dyDescent="0.15">
      <c r="F285" s="68"/>
      <c r="H285" s="68"/>
      <c r="I285" s="68"/>
      <c r="J285" s="68"/>
      <c r="K285" s="68"/>
      <c r="L285" s="147"/>
      <c r="M285" s="147"/>
      <c r="N285" s="147"/>
      <c r="O285" s="147"/>
      <c r="P285" s="68"/>
      <c r="U285" s="68"/>
      <c r="V285" s="68"/>
      <c r="W285" s="68"/>
      <c r="X285" s="68"/>
      <c r="Y285" s="68"/>
      <c r="Z285" s="68"/>
      <c r="AA285" s="68"/>
      <c r="AB285" s="68"/>
      <c r="AC285" s="68"/>
      <c r="AD285" s="68"/>
    </row>
    <row r="286" spans="6:30" x14ac:dyDescent="0.15">
      <c r="F286" s="68"/>
      <c r="H286" s="68"/>
      <c r="I286" s="68"/>
      <c r="J286" s="68"/>
      <c r="K286" s="68"/>
      <c r="L286" s="147"/>
      <c r="M286" s="147"/>
      <c r="N286" s="147"/>
      <c r="O286" s="147"/>
      <c r="P286" s="68"/>
      <c r="U286" s="68"/>
      <c r="V286" s="68"/>
      <c r="W286" s="68"/>
      <c r="X286" s="68"/>
      <c r="Y286" s="68"/>
      <c r="Z286" s="68"/>
      <c r="AA286" s="68"/>
      <c r="AB286" s="68"/>
      <c r="AC286" s="68"/>
      <c r="AD286" s="68"/>
    </row>
  </sheetData>
  <mergeCells count="70">
    <mergeCell ref="G49:G50"/>
    <mergeCell ref="B21:B24"/>
    <mergeCell ref="H21:I21"/>
    <mergeCell ref="G202:H202"/>
    <mergeCell ref="C199:I199"/>
    <mergeCell ref="C200:D200"/>
    <mergeCell ref="C156:C157"/>
    <mergeCell ref="C49:C50"/>
    <mergeCell ref="D156:D157"/>
    <mergeCell ref="F133:H133"/>
    <mergeCell ref="G135:I135"/>
    <mergeCell ref="C140:D140"/>
    <mergeCell ref="G95:H95"/>
    <mergeCell ref="C128:H128"/>
    <mergeCell ref="B156:B157"/>
    <mergeCell ref="D150:E150"/>
    <mergeCell ref="B1:F1"/>
    <mergeCell ref="C19:I19"/>
    <mergeCell ref="C3:D3"/>
    <mergeCell ref="H13:I13"/>
    <mergeCell ref="C15:D15"/>
    <mergeCell ref="H5:I5"/>
    <mergeCell ref="H7:I7"/>
    <mergeCell ref="H9:I9"/>
    <mergeCell ref="H11:I11"/>
    <mergeCell ref="H1:I1"/>
    <mergeCell ref="E15:F15"/>
    <mergeCell ref="L156:M156"/>
    <mergeCell ref="J156:K156"/>
    <mergeCell ref="G15:I15"/>
    <mergeCell ref="L49:M49"/>
    <mergeCell ref="J49:K49"/>
    <mergeCell ref="J103:K103"/>
    <mergeCell ref="L103:M103"/>
    <mergeCell ref="C147:H147"/>
    <mergeCell ref="H16:I16"/>
    <mergeCell ref="H17:I17"/>
    <mergeCell ref="H24:I24"/>
    <mergeCell ref="H22:I22"/>
    <mergeCell ref="F156:G156"/>
    <mergeCell ref="G35:I35"/>
    <mergeCell ref="C20:I20"/>
    <mergeCell ref="H23:I23"/>
    <mergeCell ref="E49:E50"/>
    <mergeCell ref="E156:E157"/>
    <mergeCell ref="C93:D93"/>
    <mergeCell ref="C92:I92"/>
    <mergeCell ref="B96:F96"/>
    <mergeCell ref="G96:I96"/>
    <mergeCell ref="C97:H97"/>
    <mergeCell ref="C99:H103"/>
    <mergeCell ref="B103:B104"/>
    <mergeCell ref="C105:H108"/>
    <mergeCell ref="C111:H115"/>
    <mergeCell ref="C119:H121"/>
    <mergeCell ref="B149:F149"/>
    <mergeCell ref="B49:B50"/>
    <mergeCell ref="D49:D50"/>
    <mergeCell ref="F49:F50"/>
    <mergeCell ref="B42:F42"/>
    <mergeCell ref="D43:E43"/>
    <mergeCell ref="C27:I27"/>
    <mergeCell ref="C28:I28"/>
    <mergeCell ref="C31:I31"/>
    <mergeCell ref="C30:I30"/>
    <mergeCell ref="G43:H43"/>
    <mergeCell ref="C29:I29"/>
    <mergeCell ref="G36:I36"/>
    <mergeCell ref="C40:I40"/>
    <mergeCell ref="C35:D35"/>
  </mergeCells>
  <phoneticPr fontId="4"/>
  <conditionalFormatting sqref="C51:D90">
    <cfRule type="cellIs" dxfId="23" priority="20" operator="greaterThan">
      <formula>0</formula>
    </cfRule>
  </conditionalFormatting>
  <conditionalFormatting sqref="C158:D177">
    <cfRule type="cellIs" dxfId="22" priority="14" operator="greaterThan">
      <formula>0</formula>
    </cfRule>
  </conditionalFormatting>
  <conditionalFormatting sqref="D4">
    <cfRule type="expression" dxfId="21" priority="8">
      <formula>LEN(D4)&gt;0</formula>
    </cfRule>
  </conditionalFormatting>
  <conditionalFormatting sqref="E3 C3:C4">
    <cfRule type="expression" dxfId="20" priority="7">
      <formula>LEN(C3)&gt;0</formula>
    </cfRule>
  </conditionalFormatting>
  <conditionalFormatting sqref="E51:E90">
    <cfRule type="expression" dxfId="19" priority="19">
      <formula>LEN(E51)&gt;0</formula>
    </cfRule>
  </conditionalFormatting>
  <conditionalFormatting sqref="E158:E177">
    <cfRule type="expression" dxfId="18" priority="13">
      <formula>LEN(E158)&gt;0</formula>
    </cfRule>
  </conditionalFormatting>
  <conditionalFormatting sqref="G95">
    <cfRule type="cellIs" dxfId="17" priority="5" operator="greaterThan">
      <formula>0</formula>
    </cfRule>
  </conditionalFormatting>
  <conditionalFormatting sqref="G142">
    <cfRule type="cellIs" dxfId="16" priority="2" operator="greaterThan">
      <formula>0</formula>
    </cfRule>
  </conditionalFormatting>
  <conditionalFormatting sqref="G202">
    <cfRule type="cellIs" dxfId="15" priority="10" operator="greaterThan">
      <formula>0</formula>
    </cfRule>
  </conditionalFormatting>
  <conditionalFormatting sqref="G51:I90 C105 G158:I177">
    <cfRule type="cellIs" dxfId="14" priority="4" operator="greaterThan">
      <formula>0</formula>
    </cfRule>
  </conditionalFormatting>
  <conditionalFormatting sqref="I105:I126">
    <cfRule type="cellIs" dxfId="13" priority="1" operator="greaterThan">
      <formula>0</formula>
    </cfRule>
  </conditionalFormatting>
  <conditionalFormatting sqref="I143:I144">
    <cfRule type="cellIs" dxfId="12" priority="3" operator="greaterThan">
      <formula>0</formula>
    </cfRule>
  </conditionalFormatting>
  <dataValidations count="1">
    <dataValidation type="list" allowBlank="1" showInputMessage="1" showErrorMessage="1" sqref="E48" xr:uid="{00000000-0002-0000-0A00-000000000000}">
      <formula1>",　,１年,２年,３年,"</formula1>
    </dataValidation>
  </dataValidations>
  <printOptions horizontalCentered="1"/>
  <pageMargins left="0.43307086614173229" right="0.51181102362204722" top="0.35433070866141736" bottom="0.23622047244094491" header="0.31496062992125984" footer="0.19685039370078741"/>
  <pageSetup paperSize="9" scale="90" fitToHeight="3" orientation="portrait" horizontalDpi="4294967293" r:id="rId1"/>
  <rowBreaks count="2" manualBreakCount="2">
    <brk id="41" max="15" man="1"/>
    <brk id="14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61" r:id="rId4" name="Check Box 17">
              <controlPr locked="0" defaultSize="0" print="0" autoFill="0" autoLine="0" autoPict="0" altText="">
                <anchor moveWithCells="1">
                  <from>
                    <xdr:col>0</xdr:col>
                    <xdr:colOff>28575</xdr:colOff>
                    <xdr:row>26</xdr:row>
                    <xdr:rowOff>171450</xdr:rowOff>
                  </from>
                  <to>
                    <xdr:col>8</xdr:col>
                    <xdr:colOff>114300</xdr:colOff>
                    <xdr:row>30</xdr:row>
                    <xdr:rowOff>381000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CJ259"/>
  <sheetViews>
    <sheetView showZeros="0" view="pageBreakPreview" zoomScale="120" zoomScaleNormal="100" zoomScaleSheetLayoutView="120" workbookViewId="0">
      <pane xSplit="9" topLeftCell="J1" activePane="topRight" state="frozen"/>
      <selection activeCell="C4" sqref="C4:N5"/>
      <selection pane="topRight" activeCell="C3" sqref="C3:D3"/>
    </sheetView>
  </sheetViews>
  <sheetFormatPr defaultColWidth="8.875" defaultRowHeight="15" x14ac:dyDescent="0.15"/>
  <cols>
    <col min="1" max="1" width="3.375" style="68" customWidth="1"/>
    <col min="2" max="2" width="9.75" style="68" hidden="1" customWidth="1"/>
    <col min="3" max="5" width="15.25" style="68" customWidth="1"/>
    <col min="6" max="6" width="15.25" style="74" customWidth="1"/>
    <col min="7" max="7" width="15.25" style="68" customWidth="1"/>
    <col min="8" max="9" width="7.625" style="70" customWidth="1"/>
    <col min="10" max="10" width="9.75" style="70" customWidth="1"/>
    <col min="11" max="13" width="9.75" style="71" customWidth="1"/>
    <col min="14" max="14" width="9" style="70" customWidth="1"/>
    <col min="15" max="15" width="9" style="72" customWidth="1"/>
    <col min="16" max="25" width="9" style="71" customWidth="1"/>
    <col min="26" max="28" width="8.875" style="68"/>
    <col min="29" max="29" width="9.25" style="68" bestFit="1" customWidth="1"/>
    <col min="30" max="16384" width="8.875" style="68"/>
  </cols>
  <sheetData>
    <row r="1" spans="1:37" ht="59.25" customHeight="1" x14ac:dyDescent="0.25">
      <c r="A1" s="67" t="s">
        <v>306</v>
      </c>
      <c r="B1" s="763" t="str">
        <f>(初期設定!D4)</f>
        <v>第48回宮崎県高等学校新人放送コンテスト 
第47回九州高校放送コンテスト宮崎県予選
第9回全九州高等学校総合文化祭福岡大会 宮崎県予選
第50回全国高等学校総合文化祭 放送部門
AM部門・VM部門 宮崎県予選</v>
      </c>
      <c r="C1" s="763"/>
      <c r="D1" s="763"/>
      <c r="E1" s="763"/>
      <c r="F1" s="763"/>
      <c r="G1" s="69" t="s">
        <v>307</v>
      </c>
      <c r="H1" s="845" t="s">
        <v>496</v>
      </c>
      <c r="I1" s="845"/>
    </row>
    <row r="2" spans="1:37" ht="18" customHeight="1" thickBot="1" x14ac:dyDescent="0.2">
      <c r="C2" s="73" t="s">
        <v>308</v>
      </c>
      <c r="G2" s="564" t="str">
        <f>IF(ISERROR(VLOOKUP(C3,(初期設定!D37):(初期設定!F113),3,0)),"",VLOOKUP(C3,(初期設定!D37):(初期設定!F113),3,0))</f>
        <v/>
      </c>
      <c r="H2" s="553"/>
      <c r="I2" s="552"/>
    </row>
    <row r="3" spans="1:37" s="76" customFormat="1" ht="25.5" customHeight="1" thickBot="1" x14ac:dyDescent="0.2">
      <c r="B3" s="77"/>
      <c r="C3" s="833">
        <f>(Ⅰ!C9)</f>
        <v>0</v>
      </c>
      <c r="D3" s="834"/>
      <c r="E3" s="78"/>
      <c r="F3" s="79"/>
      <c r="G3" s="79"/>
      <c r="H3" s="80"/>
      <c r="I3" s="81" t="s">
        <v>309</v>
      </c>
      <c r="K3" s="82"/>
      <c r="L3" s="82"/>
      <c r="M3" s="82"/>
      <c r="O3" s="83"/>
      <c r="P3" s="82"/>
      <c r="Q3" s="82"/>
      <c r="R3" s="82"/>
      <c r="S3" s="82"/>
      <c r="T3" s="82"/>
      <c r="U3" s="82"/>
      <c r="V3" s="82"/>
      <c r="W3" s="82"/>
      <c r="X3" s="82"/>
      <c r="Y3" s="82"/>
    </row>
    <row r="4" spans="1:37" s="76" customFormat="1" ht="9.75" customHeight="1" thickBot="1" x14ac:dyDescent="0.3">
      <c r="B4" s="84"/>
      <c r="C4" s="85" t="str">
        <f>IF(ISERROR(VLOOKUP(C3,(初期設定!D35):(初期設定!E111),2,0)),"",VLOOKUP(C3,(初期設定!D35):(初期設定!E111),2,0))</f>
        <v/>
      </c>
      <c r="D4" s="86" t="str">
        <f>(初期設定!D9)</f>
        <v>10月31日(金)　消印有効　※提出先持ち込みの場合は、16：30必着</v>
      </c>
      <c r="E4" s="88"/>
      <c r="F4" s="90"/>
      <c r="G4" s="89"/>
      <c r="H4" s="87"/>
      <c r="I4" s="87"/>
      <c r="K4" s="82"/>
      <c r="L4" s="82"/>
      <c r="M4" s="82"/>
      <c r="O4" s="83"/>
      <c r="P4" s="91"/>
      <c r="Q4" s="82"/>
      <c r="R4" s="82"/>
      <c r="S4" s="82"/>
      <c r="T4" s="82"/>
      <c r="U4" s="82"/>
      <c r="V4" s="82"/>
      <c r="W4" s="82"/>
      <c r="X4" s="82"/>
      <c r="Y4" s="82"/>
    </row>
    <row r="5" spans="1:37" s="76" customFormat="1" ht="28.5" customHeight="1" thickBot="1" x14ac:dyDescent="0.2">
      <c r="B5" s="84"/>
      <c r="C5" s="92" t="s">
        <v>310</v>
      </c>
      <c r="D5" s="93" t="s">
        <v>311</v>
      </c>
      <c r="E5" s="574" t="s">
        <v>270</v>
      </c>
      <c r="F5" s="94" t="s">
        <v>311</v>
      </c>
      <c r="G5" s="95" t="s">
        <v>272</v>
      </c>
      <c r="H5" s="839" t="s">
        <v>311</v>
      </c>
      <c r="I5" s="840"/>
      <c r="K5" s="82"/>
      <c r="L5" s="82"/>
      <c r="M5" s="82"/>
      <c r="O5" s="83"/>
      <c r="P5" s="91"/>
      <c r="Q5" s="82"/>
      <c r="R5" s="82"/>
      <c r="S5" s="82"/>
      <c r="T5" s="82"/>
      <c r="U5" s="82"/>
      <c r="V5" s="82"/>
      <c r="W5" s="82"/>
      <c r="X5" s="82"/>
      <c r="Y5" s="82"/>
      <c r="AA5" s="76">
        <f>IF(C3="","",C3)</f>
        <v>0</v>
      </c>
      <c r="AK5" s="602" t="s">
        <v>1214</v>
      </c>
    </row>
    <row r="6" spans="1:37" s="76" customFormat="1" ht="9.75" customHeight="1" thickBot="1" x14ac:dyDescent="0.3">
      <c r="B6" s="96"/>
      <c r="F6" s="97"/>
      <c r="G6" s="98"/>
      <c r="H6" s="99"/>
      <c r="I6" s="99"/>
      <c r="K6" s="82"/>
      <c r="L6" s="82"/>
      <c r="M6" s="82"/>
      <c r="O6" s="83"/>
      <c r="P6" s="82"/>
      <c r="Q6" s="82"/>
      <c r="R6" s="82"/>
      <c r="S6" s="82"/>
      <c r="T6" s="82"/>
      <c r="U6" s="82"/>
      <c r="V6" s="82"/>
      <c r="W6" s="82"/>
      <c r="X6" s="82"/>
      <c r="Y6" s="82"/>
      <c r="AA6" s="603" t="s">
        <v>1215</v>
      </c>
      <c r="AB6" s="603" t="s">
        <v>1216</v>
      </c>
      <c r="AC6" s="603" t="s">
        <v>1217</v>
      </c>
      <c r="AD6" s="603" t="s">
        <v>1218</v>
      </c>
      <c r="AE6" s="603" t="s">
        <v>1219</v>
      </c>
      <c r="AF6" s="603" t="s">
        <v>1220</v>
      </c>
      <c r="AG6" s="603" t="s">
        <v>1221</v>
      </c>
      <c r="AH6" s="603" t="s">
        <v>1222</v>
      </c>
      <c r="AI6" s="603" t="s">
        <v>1223</v>
      </c>
      <c r="AJ6" s="518" t="s">
        <v>1224</v>
      </c>
      <c r="AK6" s="518" t="s">
        <v>1225</v>
      </c>
    </row>
    <row r="7" spans="1:37" s="76" customFormat="1" ht="22.5" customHeight="1" thickBot="1" x14ac:dyDescent="0.2">
      <c r="B7" s="101"/>
      <c r="C7" s="102" t="str">
        <f>(Ⅳ２!B12)</f>
        <v/>
      </c>
      <c r="D7" s="103"/>
      <c r="E7" s="102" t="str">
        <f>(Ⅳ２!D12)</f>
        <v/>
      </c>
      <c r="F7" s="104"/>
      <c r="G7" s="105" t="str">
        <f>(Ⅳ２!F12)</f>
        <v/>
      </c>
      <c r="H7" s="841"/>
      <c r="I7" s="842"/>
      <c r="K7" s="82"/>
      <c r="L7" s="82"/>
      <c r="M7" s="82"/>
      <c r="O7" s="83"/>
      <c r="P7" s="82"/>
      <c r="Q7" s="82"/>
      <c r="R7" s="82"/>
      <c r="S7" s="82"/>
      <c r="T7" s="82"/>
      <c r="U7" s="82"/>
      <c r="V7" s="82"/>
      <c r="W7" s="82"/>
      <c r="X7" s="82"/>
      <c r="Y7" s="82"/>
      <c r="AA7" s="518" t="str">
        <f>IF(C7="","",C7)</f>
        <v/>
      </c>
      <c r="AB7" s="518" t="str">
        <f>IF(C9="","",C9)</f>
        <v>入力必須(クリック後選択)</v>
      </c>
      <c r="AC7" s="518" t="str">
        <f>IF(C11="","",C11)</f>
        <v>入力必須(クリック後選択)</v>
      </c>
      <c r="AD7" s="518" t="str">
        <f>IF(C13="","",C13)</f>
        <v>入力必須(クリック後選択)</v>
      </c>
      <c r="AE7" s="518">
        <f>IF(D9="","",D9)</f>
        <v>0</v>
      </c>
      <c r="AF7" s="518">
        <f>IF(D11="","",D11)</f>
        <v>0</v>
      </c>
      <c r="AG7" s="518">
        <f>IF(D13="","",D13)</f>
        <v>0</v>
      </c>
      <c r="AH7" s="518" t="str">
        <f>IF(D17="入力必須(クリック後選択)","",IF(D17="③両日必要","○",IF(D17="①大会1日目のみ必要","○","×")))</f>
        <v/>
      </c>
      <c r="AI7" s="518" t="str">
        <f>IF(D17="入力必須(クリック後選択)","",IF(D17="③両日必要","○",IF(D17="②大会2日目のみ必要","○","×")))</f>
        <v/>
      </c>
      <c r="AJ7" s="518">
        <f>IF(C15="","",C15)</f>
        <v>0</v>
      </c>
      <c r="AK7" s="518">
        <f>IF(C17="","",C17)</f>
        <v>0</v>
      </c>
    </row>
    <row r="8" spans="1:37" s="76" customFormat="1" ht="9.75" customHeight="1" x14ac:dyDescent="0.15">
      <c r="B8" s="106"/>
      <c r="C8" s="107" t="str">
        <f>Ⅳ１!A14</f>
        <v>11月12日（水）の準備</v>
      </c>
      <c r="D8" s="108"/>
      <c r="E8" s="109" t="str">
        <f>C8</f>
        <v>11月12日（水）の準備</v>
      </c>
      <c r="F8" s="110"/>
      <c r="G8" s="111" t="str">
        <f>E8</f>
        <v>11月12日（水）の準備</v>
      </c>
      <c r="H8" s="868"/>
      <c r="I8" s="869"/>
      <c r="K8" s="82"/>
      <c r="L8" s="82"/>
      <c r="M8" s="82"/>
      <c r="O8" s="83"/>
      <c r="P8" s="82"/>
      <c r="Q8" s="82"/>
      <c r="R8" s="82"/>
      <c r="S8" s="82"/>
      <c r="T8" s="82"/>
      <c r="U8" s="82"/>
      <c r="V8" s="82"/>
      <c r="W8" s="82"/>
      <c r="X8" s="82"/>
      <c r="Y8" s="82"/>
      <c r="AA8" s="518" t="str">
        <f>IF(E7="","",E7)</f>
        <v/>
      </c>
      <c r="AB8" s="518" t="str">
        <f>IF(E9="","",IF(E9="入力必須(クリック後選択)","",E9))</f>
        <v/>
      </c>
      <c r="AC8" s="518" t="str">
        <f>IF(E11="","",IF(E11="入力必須(クリック後選択)","",E11))</f>
        <v/>
      </c>
      <c r="AD8" s="518" t="str">
        <f>IF(E13="","",IF(E13="入力必須(クリック後選択)","",E13))</f>
        <v/>
      </c>
      <c r="AE8" s="518">
        <f>IF(F9="","",F9)</f>
        <v>0</v>
      </c>
      <c r="AF8" s="518">
        <f>IF(F11="","",F11)</f>
        <v>0</v>
      </c>
      <c r="AG8" s="518">
        <f>IF(F13="","",F13)</f>
        <v>0</v>
      </c>
      <c r="AH8" s="518" t="str">
        <f>IF(F17="入力必須(クリック後選択)","",IF(F17="③両日必要","○",IF(F17="①大会1日目のみ必要","○","×")))</f>
        <v/>
      </c>
      <c r="AI8" s="518" t="str">
        <f>IF(F17="入力必須(クリック後選択)","",IF(F17="③両日必要","○",IF(F17="②大会2日目のみ必要","○","×")))</f>
        <v/>
      </c>
      <c r="AJ8" s="518">
        <f>IF(E15="","",E15)</f>
        <v>0</v>
      </c>
      <c r="AK8" s="518">
        <f>IF(E17="","",E17)</f>
        <v>0</v>
      </c>
    </row>
    <row r="9" spans="1:37" s="76" customFormat="1" ht="22.5" customHeight="1" x14ac:dyDescent="0.15">
      <c r="B9" s="112"/>
      <c r="C9" s="113" t="str">
        <f>(Ⅳ２!B14)</f>
        <v>入力必須(クリック後選択)</v>
      </c>
      <c r="D9" s="114">
        <f>(Ⅳ２!C14)</f>
        <v>0</v>
      </c>
      <c r="E9" s="113" t="str">
        <f>(Ⅳ２!D14)</f>
        <v>入力必須(クリック後選択)</v>
      </c>
      <c r="F9" s="115">
        <f>(Ⅳ２!E14)</f>
        <v>0</v>
      </c>
      <c r="G9" s="116" t="str">
        <f>(Ⅳ２!F14)</f>
        <v>入力必須(クリック後選択)</v>
      </c>
      <c r="H9" s="861">
        <f>(Ⅳ２!G14)</f>
        <v>0</v>
      </c>
      <c r="I9" s="862"/>
      <c r="K9" s="82"/>
      <c r="L9" s="82"/>
      <c r="M9" s="82"/>
      <c r="O9" s="83"/>
      <c r="P9" s="82"/>
      <c r="Q9" s="82"/>
      <c r="R9" s="82"/>
      <c r="S9" s="82"/>
      <c r="T9" s="82"/>
      <c r="U9" s="82"/>
      <c r="V9" s="82"/>
      <c r="W9" s="82"/>
      <c r="X9" s="82"/>
      <c r="Y9" s="82"/>
      <c r="AA9" s="518" t="str">
        <f>IF(G7="","",G7)</f>
        <v/>
      </c>
      <c r="AB9" s="518" t="str">
        <f>IF(G9="","",G9)</f>
        <v>入力必須(クリック後選択)</v>
      </c>
      <c r="AC9" s="518" t="str">
        <f>IF(G11="","",G11)</f>
        <v>入力必須(クリック後選択)</v>
      </c>
      <c r="AD9" s="518" t="str">
        <f>IF(G13="","",G13)</f>
        <v>入力必須(クリック後選択)</v>
      </c>
      <c r="AE9" s="518">
        <f>IF(H9="","",H9)</f>
        <v>0</v>
      </c>
      <c r="AF9" s="518">
        <f>IF(H11="","",H11)</f>
        <v>0</v>
      </c>
      <c r="AG9" s="518">
        <f>IF(H13="","",H13)</f>
        <v>0</v>
      </c>
      <c r="AH9" s="518" t="str">
        <f>IF(H17="入力必須(クリック後選択)","",IF(H17="③両日必要","○",IF(H17="①大会1日目のみ必要","○","×")))</f>
        <v/>
      </c>
      <c r="AI9" s="518" t="str">
        <f>IF(H17="入力必須(クリック後選択)","",IF(H17="③両日必要","○",IF(H17="②大会2日目のみ必要","○","×")))</f>
        <v/>
      </c>
      <c r="AJ9" s="518">
        <f>IF(G15="","",G15)</f>
        <v>0</v>
      </c>
      <c r="AK9" s="518">
        <f>IF(G17="","",G17)</f>
        <v>0</v>
      </c>
    </row>
    <row r="10" spans="1:37" s="76" customFormat="1" ht="9.75" customHeight="1" x14ac:dyDescent="0.15">
      <c r="B10" s="118"/>
      <c r="C10" s="109" t="str">
        <f>Ⅳ１!A16</f>
        <v>11月13日（木）の運営</v>
      </c>
      <c r="D10" s="119"/>
      <c r="E10" s="107" t="str">
        <f>C10</f>
        <v>11月13日（木）の運営</v>
      </c>
      <c r="F10" s="120"/>
      <c r="G10" s="111" t="str">
        <f>E10</f>
        <v>11月13日（木）の運営</v>
      </c>
      <c r="H10" s="870"/>
      <c r="I10" s="871"/>
      <c r="K10" s="82"/>
      <c r="L10" s="82"/>
      <c r="M10" s="82"/>
      <c r="O10" s="83"/>
      <c r="P10" s="82"/>
      <c r="Q10" s="82"/>
      <c r="R10" s="82"/>
      <c r="S10" s="82"/>
      <c r="T10" s="82"/>
      <c r="U10" s="82"/>
      <c r="V10" s="82"/>
      <c r="W10" s="82"/>
      <c r="X10" s="82"/>
      <c r="Y10" s="82"/>
      <c r="AA10" s="518" t="s">
        <v>1226</v>
      </c>
      <c r="AB10" s="518" t="s">
        <v>19</v>
      </c>
      <c r="AC10" s="518" t="s">
        <v>1227</v>
      </c>
      <c r="AD10" s="518" t="s">
        <v>1228</v>
      </c>
      <c r="AE10" s="518" t="s">
        <v>1229</v>
      </c>
      <c r="AF10" s="518" t="s">
        <v>1230</v>
      </c>
      <c r="AG10" s="518" t="s">
        <v>1231</v>
      </c>
      <c r="AH10" s="518" t="s">
        <v>1232</v>
      </c>
      <c r="AI10" s="518"/>
      <c r="AJ10" s="518" t="s">
        <v>1233</v>
      </c>
      <c r="AK10" s="518"/>
    </row>
    <row r="11" spans="1:37" s="76" customFormat="1" ht="22.5" customHeight="1" x14ac:dyDescent="0.15">
      <c r="B11" s="112"/>
      <c r="C11" s="113" t="str">
        <f>(Ⅳ２!B16)</f>
        <v>入力必須(クリック後選択)</v>
      </c>
      <c r="D11" s="114">
        <f>(Ⅳ２!C16)</f>
        <v>0</v>
      </c>
      <c r="E11" s="113" t="str">
        <f>(Ⅳ２!D16)</f>
        <v>入力必須(クリック後選択)</v>
      </c>
      <c r="F11" s="121">
        <f>(Ⅳ２!E16)</f>
        <v>0</v>
      </c>
      <c r="G11" s="116" t="str">
        <f>(Ⅳ２!F16)</f>
        <v>入力必須(クリック後選択)</v>
      </c>
      <c r="H11" s="861">
        <f>(Ⅳ２!G16)</f>
        <v>0</v>
      </c>
      <c r="I11" s="862"/>
      <c r="K11" s="82"/>
      <c r="L11" s="82"/>
      <c r="M11" s="82"/>
      <c r="O11" s="83"/>
      <c r="P11" s="82"/>
      <c r="Q11" s="82"/>
      <c r="R11" s="82"/>
      <c r="S11" s="82"/>
      <c r="T11" s="82"/>
      <c r="U11" s="82"/>
      <c r="V11" s="82"/>
      <c r="W11" s="82"/>
      <c r="X11" s="82"/>
      <c r="Y11" s="82"/>
      <c r="AA11" s="518">
        <f>IF(C22="","",C22)</f>
        <v>0</v>
      </c>
      <c r="AB11" s="518">
        <f>IF(D22="","",D22)</f>
        <v>0</v>
      </c>
      <c r="AC11" s="518">
        <f>IF(E22="","",E22)</f>
        <v>0</v>
      </c>
      <c r="AD11" s="518">
        <f>IF(F22="","",F22)</f>
        <v>0</v>
      </c>
      <c r="AE11" s="518">
        <f>IF(G22="","",G22)</f>
        <v>0</v>
      </c>
      <c r="AF11" s="518">
        <f ca="1">IF(C24="","",C24)</f>
        <v>0</v>
      </c>
      <c r="AG11" s="518" t="str">
        <f>IF(D24="","",D24)</f>
        <v/>
      </c>
      <c r="AH11" s="518">
        <f>IF(E24="","",E24)</f>
        <v>0</v>
      </c>
      <c r="AI11" s="518"/>
      <c r="AJ11" s="518">
        <f>IF(H22="","",H22)</f>
        <v>0</v>
      </c>
      <c r="AK11" s="518"/>
    </row>
    <row r="12" spans="1:37" s="76" customFormat="1" ht="9.75" customHeight="1" x14ac:dyDescent="0.15">
      <c r="B12" s="118"/>
      <c r="C12" s="109" t="str">
        <f>Ⅳ１!A18</f>
        <v>11月14日（金）の運営</v>
      </c>
      <c r="D12" s="119"/>
      <c r="E12" s="109" t="str">
        <f>C12</f>
        <v>11月14日（金）の運営</v>
      </c>
      <c r="F12" s="122"/>
      <c r="G12" s="111" t="str">
        <f>E12</f>
        <v>11月14日（金）の運営</v>
      </c>
      <c r="H12" s="872"/>
      <c r="I12" s="873"/>
      <c r="K12" s="82"/>
      <c r="L12" s="82"/>
      <c r="M12" s="82"/>
      <c r="O12" s="83"/>
      <c r="P12" s="82"/>
      <c r="Q12" s="82"/>
      <c r="R12" s="82"/>
      <c r="S12" s="82"/>
      <c r="T12" s="82"/>
      <c r="U12" s="82"/>
      <c r="V12" s="82"/>
      <c r="W12" s="82"/>
      <c r="X12" s="82"/>
      <c r="Y12" s="82"/>
      <c r="AA12" s="518"/>
      <c r="AB12" s="518"/>
      <c r="AC12" s="518"/>
      <c r="AD12" s="518"/>
      <c r="AE12" s="518"/>
      <c r="AF12" s="518"/>
      <c r="AG12" s="518"/>
      <c r="AH12" s="518"/>
      <c r="AI12" s="518"/>
      <c r="AJ12" s="518"/>
      <c r="AK12" s="518"/>
    </row>
    <row r="13" spans="1:37" s="76" customFormat="1" ht="22.5" customHeight="1" x14ac:dyDescent="0.15">
      <c r="B13" s="112"/>
      <c r="C13" s="113" t="str">
        <f>(Ⅳ２!B18)</f>
        <v>入力必須(クリック後選択)</v>
      </c>
      <c r="D13" s="114">
        <f>(Ⅳ２!C18)</f>
        <v>0</v>
      </c>
      <c r="E13" s="113" t="str">
        <f>(Ⅳ２!D18)</f>
        <v>入力必須(クリック後選択)</v>
      </c>
      <c r="F13" s="121">
        <f>(Ⅳ２!E18)</f>
        <v>0</v>
      </c>
      <c r="G13" s="116" t="str">
        <f>(Ⅳ２!F18)</f>
        <v>入力必須(クリック後選択)</v>
      </c>
      <c r="H13" s="861">
        <f>(Ⅳ２!G18)</f>
        <v>0</v>
      </c>
      <c r="I13" s="862"/>
      <c r="K13" s="82"/>
      <c r="L13" s="82"/>
      <c r="M13" s="82"/>
      <c r="O13" s="83"/>
      <c r="P13" s="82"/>
      <c r="Q13" s="82"/>
      <c r="R13" s="82"/>
      <c r="S13" s="82"/>
      <c r="T13" s="82"/>
      <c r="U13" s="82"/>
      <c r="V13" s="82"/>
      <c r="W13" s="82"/>
      <c r="X13" s="82"/>
      <c r="Y13" s="82"/>
      <c r="AA13" s="603" t="s">
        <v>1234</v>
      </c>
      <c r="AB13" s="603" t="s">
        <v>906</v>
      </c>
      <c r="AC13" s="603" t="s">
        <v>1215</v>
      </c>
      <c r="AD13" s="603" t="s">
        <v>1235</v>
      </c>
      <c r="AE13" s="603" t="s">
        <v>924</v>
      </c>
      <c r="AF13" s="518"/>
      <c r="AG13" s="518"/>
      <c r="AH13" s="518"/>
      <c r="AI13" s="518"/>
      <c r="AJ13" s="518"/>
      <c r="AK13" s="518"/>
    </row>
    <row r="14" spans="1:37" s="76" customFormat="1" ht="9.75" customHeight="1" x14ac:dyDescent="0.15">
      <c r="B14" s="125"/>
      <c r="C14" s="109" t="s">
        <v>297</v>
      </c>
      <c r="D14" s="126"/>
      <c r="E14" s="107" t="s">
        <v>297</v>
      </c>
      <c r="F14" s="127"/>
      <c r="G14" s="109" t="s">
        <v>297</v>
      </c>
      <c r="H14" s="874"/>
      <c r="I14" s="875"/>
      <c r="K14" s="82"/>
      <c r="L14" s="82"/>
      <c r="M14" s="82"/>
      <c r="O14" s="83"/>
      <c r="P14" s="82"/>
      <c r="Q14" s="82"/>
      <c r="R14" s="82"/>
      <c r="S14" s="82"/>
      <c r="T14" s="82"/>
      <c r="U14" s="82"/>
      <c r="V14" s="82"/>
      <c r="W14" s="82"/>
      <c r="X14" s="82"/>
      <c r="Y14" s="82"/>
      <c r="AA14" s="518" t="str">
        <f>IF(C51="","",C51)</f>
        <v>表示不可</v>
      </c>
      <c r="AB14" s="518" t="str">
        <f t="shared" ref="AB14:AE29" si="0">IF(D51="","",D51)</f>
        <v>表示不可</v>
      </c>
      <c r="AC14" s="518" t="str">
        <f t="shared" si="0"/>
        <v>表示不可</v>
      </c>
      <c r="AD14" s="518" t="str">
        <f t="shared" si="0"/>
        <v>表示不可</v>
      </c>
      <c r="AE14" s="518" t="str">
        <f t="shared" si="0"/>
        <v>表示不可</v>
      </c>
      <c r="AF14" s="518"/>
      <c r="AG14" s="518"/>
      <c r="AH14" s="518"/>
      <c r="AI14" s="518"/>
      <c r="AJ14" s="518"/>
      <c r="AK14" s="518"/>
    </row>
    <row r="15" spans="1:37" s="76" customFormat="1" ht="30" customHeight="1" x14ac:dyDescent="0.15">
      <c r="B15" s="101"/>
      <c r="C15" s="837">
        <f>(Ⅳ２!B20)</f>
        <v>0</v>
      </c>
      <c r="D15" s="838"/>
      <c r="E15" s="846">
        <f>(Ⅳ２!D20)</f>
        <v>0</v>
      </c>
      <c r="F15" s="847"/>
      <c r="G15" s="803">
        <f>(Ⅳ２!F20)</f>
        <v>0</v>
      </c>
      <c r="H15" s="804"/>
      <c r="I15" s="805"/>
      <c r="K15" s="82"/>
      <c r="L15" s="82"/>
      <c r="M15" s="82"/>
      <c r="O15" s="83"/>
      <c r="P15" s="82"/>
      <c r="Q15" s="82"/>
      <c r="R15" s="82"/>
      <c r="S15" s="82"/>
      <c r="T15" s="82"/>
      <c r="U15" s="82"/>
      <c r="V15" s="82"/>
      <c r="W15" s="82"/>
      <c r="X15" s="82"/>
      <c r="Y15" s="82"/>
      <c r="AA15" s="518" t="str">
        <f t="shared" ref="AA15:AE30" si="1">IF(C52="","",C52)</f>
        <v>表示不可</v>
      </c>
      <c r="AB15" s="518" t="str">
        <f t="shared" si="0"/>
        <v>表示不可</v>
      </c>
      <c r="AC15" s="518" t="str">
        <f t="shared" si="0"/>
        <v>表示不可</v>
      </c>
      <c r="AD15" s="518" t="str">
        <f t="shared" si="0"/>
        <v>表示不可</v>
      </c>
      <c r="AE15" s="518" t="str">
        <f t="shared" si="0"/>
        <v>表示不可</v>
      </c>
      <c r="AF15" s="518"/>
      <c r="AG15" s="518"/>
      <c r="AH15" s="518"/>
      <c r="AI15" s="518"/>
      <c r="AJ15" s="518"/>
      <c r="AK15" s="518"/>
    </row>
    <row r="16" spans="1:37" s="76" customFormat="1" ht="9.75" customHeight="1" x14ac:dyDescent="0.15">
      <c r="B16" s="125"/>
      <c r="C16" s="131" t="s">
        <v>299</v>
      </c>
      <c r="D16" s="548" t="s">
        <v>493</v>
      </c>
      <c r="E16" s="575" t="s">
        <v>299</v>
      </c>
      <c r="F16" s="548" t="s">
        <v>493</v>
      </c>
      <c r="G16" s="132" t="s">
        <v>299</v>
      </c>
      <c r="H16" s="811" t="s">
        <v>493</v>
      </c>
      <c r="I16" s="812"/>
      <c r="K16" s="82"/>
      <c r="L16" s="82"/>
      <c r="M16" s="71"/>
      <c r="N16" s="70"/>
      <c r="O16" s="83"/>
      <c r="P16" s="82"/>
      <c r="Q16" s="82"/>
      <c r="R16" s="82"/>
      <c r="S16" s="82"/>
      <c r="T16" s="82"/>
      <c r="U16" s="82"/>
      <c r="V16" s="82"/>
      <c r="W16" s="82"/>
      <c r="X16" s="82"/>
      <c r="Y16" s="71"/>
      <c r="AA16" s="518" t="str">
        <f t="shared" si="1"/>
        <v>表示不可</v>
      </c>
      <c r="AB16" s="518" t="str">
        <f t="shared" si="0"/>
        <v>表示不可</v>
      </c>
      <c r="AC16" s="518" t="str">
        <f t="shared" si="0"/>
        <v>表示不可</v>
      </c>
      <c r="AD16" s="518" t="str">
        <f t="shared" si="0"/>
        <v>表示不可</v>
      </c>
      <c r="AE16" s="518" t="str">
        <f t="shared" si="0"/>
        <v>表示不可</v>
      </c>
      <c r="AF16" s="518"/>
      <c r="AG16" s="518"/>
      <c r="AH16" s="518"/>
      <c r="AI16" s="518"/>
      <c r="AJ16" s="518"/>
      <c r="AK16" s="518"/>
    </row>
    <row r="17" spans="1:37" s="76" customFormat="1" ht="20.25" customHeight="1" thickBot="1" x14ac:dyDescent="0.2">
      <c r="B17" s="112"/>
      <c r="C17" s="133">
        <f>(Ⅳ２!B24)</f>
        <v>0</v>
      </c>
      <c r="D17" s="549" t="str">
        <f>(Ⅳ２!B22)</f>
        <v>入力必須(クリック後選択)</v>
      </c>
      <c r="E17" s="577">
        <f>(Ⅳ２!D24)</f>
        <v>0</v>
      </c>
      <c r="F17" s="549" t="str">
        <f>(Ⅳ２!D22)</f>
        <v>入力必須(クリック後選択)</v>
      </c>
      <c r="G17" s="135">
        <f>(Ⅳ２!F24)</f>
        <v>0</v>
      </c>
      <c r="H17" s="813" t="str">
        <f>(Ⅳ２!F22)</f>
        <v>入力必須(クリック後選択)</v>
      </c>
      <c r="I17" s="814"/>
      <c r="K17" s="82"/>
      <c r="L17" s="82"/>
      <c r="M17" s="71"/>
      <c r="N17" s="70"/>
      <c r="O17" s="83"/>
      <c r="P17" s="82"/>
      <c r="Q17" s="82"/>
      <c r="R17" s="82"/>
      <c r="S17" s="82"/>
      <c r="T17" s="82"/>
      <c r="U17" s="82"/>
      <c r="V17" s="82"/>
      <c r="W17" s="82"/>
      <c r="X17" s="82"/>
      <c r="Y17" s="71"/>
      <c r="AA17" s="518" t="str">
        <f t="shared" si="1"/>
        <v>表示不可</v>
      </c>
      <c r="AB17" s="518" t="str">
        <f t="shared" si="0"/>
        <v>表示不可</v>
      </c>
      <c r="AC17" s="518" t="str">
        <f t="shared" si="0"/>
        <v>表示不可</v>
      </c>
      <c r="AD17" s="518" t="str">
        <f t="shared" si="0"/>
        <v>表示不可</v>
      </c>
      <c r="AE17" s="518" t="str">
        <f t="shared" si="0"/>
        <v>表示不可</v>
      </c>
      <c r="AF17" s="518"/>
      <c r="AG17" s="518"/>
      <c r="AH17" s="518"/>
      <c r="AI17" s="518"/>
      <c r="AJ17" s="518"/>
      <c r="AK17" s="518"/>
    </row>
    <row r="18" spans="1:37" s="76" customFormat="1" ht="7.5" customHeight="1" thickBot="1" x14ac:dyDescent="0.2">
      <c r="B18" s="136"/>
      <c r="C18" s="137"/>
      <c r="D18" s="138"/>
      <c r="E18" s="139"/>
      <c r="F18" s="140"/>
      <c r="G18" s="90"/>
      <c r="H18" s="141"/>
      <c r="I18" s="141"/>
      <c r="K18" s="82"/>
      <c r="L18" s="82"/>
      <c r="M18" s="71"/>
      <c r="N18" s="70"/>
      <c r="O18" s="83"/>
      <c r="P18" s="82"/>
      <c r="Q18" s="82"/>
      <c r="R18" s="82"/>
      <c r="S18" s="82"/>
      <c r="T18" s="82"/>
      <c r="U18" s="82"/>
      <c r="V18" s="82"/>
      <c r="W18" s="82"/>
      <c r="X18" s="82"/>
      <c r="Y18" s="71"/>
      <c r="AA18" s="518" t="str">
        <f t="shared" si="1"/>
        <v>表示不可</v>
      </c>
      <c r="AB18" s="518" t="str">
        <f t="shared" si="0"/>
        <v>表示不可</v>
      </c>
      <c r="AC18" s="518" t="str">
        <f t="shared" si="0"/>
        <v>表示不可</v>
      </c>
      <c r="AD18" s="518" t="str">
        <f t="shared" si="0"/>
        <v>表示不可</v>
      </c>
      <c r="AE18" s="518" t="str">
        <f t="shared" si="0"/>
        <v>表示不可</v>
      </c>
      <c r="AF18" s="518"/>
      <c r="AG18" s="518"/>
      <c r="AH18" s="518"/>
      <c r="AI18" s="518"/>
      <c r="AJ18" s="518"/>
      <c r="AK18" s="518"/>
    </row>
    <row r="19" spans="1:37" s="142" customFormat="1" ht="24.75" customHeight="1" thickBot="1" x14ac:dyDescent="0.3">
      <c r="B19" s="143"/>
      <c r="C19" s="830" t="s">
        <v>497</v>
      </c>
      <c r="D19" s="831"/>
      <c r="E19" s="831"/>
      <c r="F19" s="831"/>
      <c r="G19" s="831"/>
      <c r="H19" s="831"/>
      <c r="I19" s="832"/>
      <c r="K19" s="82"/>
      <c r="L19" s="82"/>
      <c r="M19" s="71"/>
      <c r="N19" s="70"/>
      <c r="O19" s="72"/>
      <c r="P19" s="82"/>
      <c r="Q19" s="82"/>
      <c r="R19" s="82"/>
      <c r="S19" s="82"/>
      <c r="T19" s="82"/>
      <c r="U19" s="82"/>
      <c r="V19" s="82"/>
      <c r="W19" s="145"/>
      <c r="X19" s="145"/>
      <c r="Y19" s="71"/>
      <c r="AA19" s="518" t="str">
        <f t="shared" si="1"/>
        <v>表示不可</v>
      </c>
      <c r="AB19" s="518" t="str">
        <f t="shared" si="0"/>
        <v>表示不可</v>
      </c>
      <c r="AC19" s="518" t="str">
        <f t="shared" si="0"/>
        <v>表示不可</v>
      </c>
      <c r="AD19" s="518" t="str">
        <f t="shared" si="0"/>
        <v>表示不可</v>
      </c>
      <c r="AE19" s="518" t="str">
        <f t="shared" si="0"/>
        <v>表示不可</v>
      </c>
      <c r="AF19" s="519"/>
      <c r="AG19" s="519"/>
      <c r="AH19" s="519"/>
      <c r="AI19" s="519"/>
      <c r="AJ19" s="519"/>
      <c r="AK19" s="519"/>
    </row>
    <row r="20" spans="1:37" s="76" customFormat="1" ht="18.75" customHeight="1" thickBot="1" x14ac:dyDescent="0.2">
      <c r="B20" s="146"/>
      <c r="C20" s="824" t="s">
        <v>312</v>
      </c>
      <c r="D20" s="825"/>
      <c r="E20" s="825"/>
      <c r="F20" s="825"/>
      <c r="G20" s="825"/>
      <c r="H20" s="825"/>
      <c r="I20" s="826"/>
      <c r="K20" s="82"/>
      <c r="L20" s="82"/>
      <c r="M20" s="71"/>
      <c r="N20" s="70"/>
      <c r="O20" s="72"/>
      <c r="P20" s="82"/>
      <c r="Q20" s="82"/>
      <c r="R20" s="82"/>
      <c r="S20" s="82"/>
      <c r="T20" s="82"/>
      <c r="U20" s="82"/>
      <c r="V20" s="82"/>
      <c r="W20" s="82"/>
      <c r="X20" s="82"/>
      <c r="Y20" s="71"/>
      <c r="AA20" s="518" t="str">
        <f t="shared" si="1"/>
        <v>表示不可</v>
      </c>
      <c r="AB20" s="518" t="str">
        <f t="shared" si="0"/>
        <v>表示不可</v>
      </c>
      <c r="AC20" s="518" t="str">
        <f t="shared" si="0"/>
        <v>表示不可</v>
      </c>
      <c r="AD20" s="518" t="str">
        <f t="shared" si="0"/>
        <v>表示不可</v>
      </c>
      <c r="AE20" s="518" t="str">
        <f t="shared" si="0"/>
        <v>表示不可</v>
      </c>
      <c r="AF20" s="518"/>
      <c r="AG20" s="518"/>
      <c r="AH20" s="518"/>
      <c r="AI20" s="518"/>
      <c r="AJ20" s="518"/>
      <c r="AK20" s="518"/>
    </row>
    <row r="21" spans="1:37" s="147" customFormat="1" ht="12" customHeight="1" x14ac:dyDescent="0.15">
      <c r="B21" s="863"/>
      <c r="C21" s="149" t="s">
        <v>535</v>
      </c>
      <c r="D21" s="150" t="s">
        <v>536</v>
      </c>
      <c r="E21" s="554" t="s">
        <v>1346</v>
      </c>
      <c r="F21" s="554" t="s">
        <v>1347</v>
      </c>
      <c r="G21" s="660" t="s">
        <v>1345</v>
      </c>
      <c r="H21" s="852" t="s">
        <v>1352</v>
      </c>
      <c r="I21" s="828"/>
      <c r="K21" s="152"/>
      <c r="L21" s="152"/>
      <c r="M21" s="152"/>
      <c r="O21" s="153"/>
      <c r="P21" s="152"/>
      <c r="Q21" s="152"/>
      <c r="R21" s="152"/>
      <c r="S21" s="152"/>
      <c r="T21" s="152"/>
      <c r="U21" s="152"/>
      <c r="V21" s="152"/>
      <c r="W21" s="152"/>
      <c r="X21" s="152"/>
      <c r="Y21" s="152"/>
      <c r="AA21" s="518" t="str">
        <f t="shared" si="1"/>
        <v>表示不可</v>
      </c>
      <c r="AB21" s="518" t="str">
        <f t="shared" si="0"/>
        <v>表示不可</v>
      </c>
      <c r="AC21" s="518" t="str">
        <f t="shared" si="0"/>
        <v>表示不可</v>
      </c>
      <c r="AD21" s="518" t="str">
        <f t="shared" si="0"/>
        <v>表示不可</v>
      </c>
      <c r="AE21" s="518" t="str">
        <f t="shared" si="0"/>
        <v>表示不可</v>
      </c>
      <c r="AF21" s="604"/>
      <c r="AG21" s="604"/>
      <c r="AH21" s="604"/>
      <c r="AI21" s="604"/>
      <c r="AJ21" s="604"/>
      <c r="AK21" s="604"/>
    </row>
    <row r="22" spans="1:37" s="76" customFormat="1" ht="18" customHeight="1" thickBot="1" x14ac:dyDescent="0.2">
      <c r="B22" s="864"/>
      <c r="C22" s="154">
        <f>COUNTIF($C$51:$C$90,初期設定!D11)</f>
        <v>0</v>
      </c>
      <c r="D22" s="555">
        <f>COUNTIF($C$51:$C$90,初期設定!D12)</f>
        <v>0</v>
      </c>
      <c r="E22" s="155">
        <f>COUNTIF($C$51:$C$90,初期設定!D13)</f>
        <v>0</v>
      </c>
      <c r="F22" s="155">
        <f>COUNTIF($C$51:$C$90,初期設定!D14)</f>
        <v>0</v>
      </c>
      <c r="G22" s="661">
        <f>C22+D22+E22+F22</f>
        <v>0</v>
      </c>
      <c r="H22" s="817">
        <f>(C22+D22+E22+F22)*1000</f>
        <v>0</v>
      </c>
      <c r="I22" s="818"/>
      <c r="K22" s="82"/>
      <c r="L22" s="82"/>
      <c r="M22" s="71"/>
      <c r="N22" s="70"/>
      <c r="O22" s="72"/>
      <c r="P22" s="82"/>
      <c r="Q22" s="82"/>
      <c r="R22" s="82"/>
      <c r="S22" s="82"/>
      <c r="T22" s="82"/>
      <c r="U22" s="82"/>
      <c r="V22" s="82"/>
      <c r="W22" s="82"/>
      <c r="X22" s="82"/>
      <c r="Y22" s="71"/>
      <c r="AA22" s="518" t="str">
        <f t="shared" si="1"/>
        <v>表示不可</v>
      </c>
      <c r="AB22" s="518" t="str">
        <f t="shared" si="0"/>
        <v>表示不可</v>
      </c>
      <c r="AC22" s="518" t="str">
        <f t="shared" si="0"/>
        <v>表示不可</v>
      </c>
      <c r="AD22" s="518" t="str">
        <f t="shared" si="0"/>
        <v>表示不可</v>
      </c>
      <c r="AE22" s="518" t="str">
        <f t="shared" si="0"/>
        <v>表示不可</v>
      </c>
      <c r="AF22" s="518"/>
      <c r="AG22" s="518"/>
      <c r="AH22" s="518"/>
      <c r="AI22" s="518"/>
      <c r="AJ22" s="518"/>
      <c r="AK22" s="518"/>
    </row>
    <row r="23" spans="1:37" s="76" customFormat="1" ht="12" customHeight="1" x14ac:dyDescent="0.15">
      <c r="B23" s="864"/>
      <c r="C23" s="662" t="s">
        <v>1348</v>
      </c>
      <c r="D23" s="664"/>
      <c r="E23" s="666" t="s">
        <v>1349</v>
      </c>
      <c r="F23" s="668" t="s">
        <v>1350</v>
      </c>
      <c r="G23" s="666" t="s">
        <v>1351</v>
      </c>
      <c r="H23" s="827" t="s">
        <v>1353</v>
      </c>
      <c r="I23" s="828"/>
      <c r="K23" s="82"/>
      <c r="L23" s="82"/>
      <c r="M23" s="71"/>
      <c r="N23" s="70"/>
      <c r="O23" s="72"/>
      <c r="P23" s="82"/>
      <c r="Q23" s="82"/>
      <c r="R23" s="82"/>
      <c r="S23" s="82"/>
      <c r="T23" s="82"/>
      <c r="U23" s="82"/>
      <c r="V23" s="82"/>
      <c r="W23" s="82"/>
      <c r="X23" s="82"/>
      <c r="Y23" s="71"/>
      <c r="AA23" s="518" t="str">
        <f t="shared" si="1"/>
        <v>表示不可</v>
      </c>
      <c r="AB23" s="518" t="str">
        <f t="shared" si="0"/>
        <v>表示不可</v>
      </c>
      <c r="AC23" s="518" t="str">
        <f t="shared" si="0"/>
        <v>表示不可</v>
      </c>
      <c r="AD23" s="518" t="str">
        <f t="shared" si="0"/>
        <v>表示不可</v>
      </c>
      <c r="AE23" s="518" t="str">
        <f t="shared" si="0"/>
        <v>表示不可</v>
      </c>
      <c r="AF23" s="518"/>
      <c r="AG23" s="518"/>
      <c r="AH23" s="518"/>
      <c r="AI23" s="518"/>
      <c r="AJ23" s="518"/>
      <c r="AK23" s="518"/>
    </row>
    <row r="24" spans="1:37" s="76" customFormat="1" ht="18" customHeight="1" thickBot="1" x14ac:dyDescent="0.2">
      <c r="B24" s="864"/>
      <c r="C24" s="663">
        <f ca="1">COUNTIF($C$51:$C$169,初期設定!D17)</f>
        <v>0</v>
      </c>
      <c r="D24" s="665"/>
      <c r="E24" s="667">
        <f>COUNTIF($C$51:$C$90,初期設定!D15)</f>
        <v>0</v>
      </c>
      <c r="F24" s="667">
        <f>COUNTIF($C$51:$C$90,初期設定!D16)</f>
        <v>0</v>
      </c>
      <c r="G24" s="669">
        <f>E24+F24</f>
        <v>0</v>
      </c>
      <c r="H24" s="815">
        <f>G22+G24</f>
        <v>0</v>
      </c>
      <c r="I24" s="816"/>
      <c r="K24" s="82"/>
      <c r="L24" s="82"/>
      <c r="M24" s="71"/>
      <c r="N24" s="70"/>
      <c r="O24" s="72"/>
      <c r="P24" s="82"/>
      <c r="Q24" s="82"/>
      <c r="R24" s="82"/>
      <c r="S24" s="82"/>
      <c r="T24" s="82"/>
      <c r="U24" s="82"/>
      <c r="V24" s="82"/>
      <c r="W24" s="82"/>
      <c r="X24" s="82"/>
      <c r="Y24" s="71"/>
      <c r="AA24" s="518" t="str">
        <f t="shared" si="1"/>
        <v>表示不可</v>
      </c>
      <c r="AB24" s="518" t="str">
        <f t="shared" si="0"/>
        <v>表示不可</v>
      </c>
      <c r="AC24" s="518" t="str">
        <f t="shared" si="0"/>
        <v>表示不可</v>
      </c>
      <c r="AD24" s="518" t="str">
        <f t="shared" si="0"/>
        <v>表示不可</v>
      </c>
      <c r="AE24" s="518" t="str">
        <f t="shared" si="0"/>
        <v>表示不可</v>
      </c>
      <c r="AF24" s="518"/>
      <c r="AG24" s="518"/>
      <c r="AH24" s="518"/>
      <c r="AI24" s="518"/>
      <c r="AJ24" s="518"/>
      <c r="AK24" s="518"/>
    </row>
    <row r="25" spans="1:37" s="76" customFormat="1" ht="5.25" customHeight="1" x14ac:dyDescent="0.15">
      <c r="B25" s="160"/>
      <c r="C25" s="148"/>
      <c r="D25" s="157"/>
      <c r="E25" s="157"/>
      <c r="G25" s="157"/>
      <c r="H25" s="157"/>
      <c r="I25" s="159"/>
      <c r="K25" s="82"/>
      <c r="L25" s="82"/>
      <c r="M25" s="71"/>
      <c r="N25" s="70"/>
      <c r="O25" s="72"/>
      <c r="P25" s="82"/>
      <c r="Q25" s="82"/>
      <c r="R25" s="82"/>
      <c r="S25" s="82"/>
      <c r="T25" s="82"/>
      <c r="U25" s="82"/>
      <c r="V25" s="82"/>
      <c r="W25" s="82"/>
      <c r="X25" s="82"/>
      <c r="Y25" s="71"/>
      <c r="AA25" s="518" t="str">
        <f t="shared" si="1"/>
        <v>表示不可</v>
      </c>
      <c r="AB25" s="518" t="str">
        <f t="shared" si="0"/>
        <v>表示不可</v>
      </c>
      <c r="AC25" s="518" t="str">
        <f t="shared" si="0"/>
        <v>表示不可</v>
      </c>
      <c r="AD25" s="518" t="str">
        <f t="shared" si="0"/>
        <v>表示不可</v>
      </c>
      <c r="AE25" s="518" t="str">
        <f t="shared" si="0"/>
        <v>表示不可</v>
      </c>
      <c r="AF25" s="518"/>
      <c r="AG25" s="518"/>
      <c r="AH25" s="518"/>
      <c r="AI25" s="518"/>
      <c r="AJ25" s="518"/>
      <c r="AK25" s="518"/>
    </row>
    <row r="26" spans="1:37" s="76" customFormat="1" ht="39.75" customHeight="1" x14ac:dyDescent="0.25">
      <c r="A26" s="162"/>
      <c r="B26" s="163"/>
      <c r="C26" s="164" t="b">
        <v>0</v>
      </c>
      <c r="D26" s="162"/>
      <c r="E26" s="162"/>
      <c r="F26" s="162"/>
      <c r="G26" s="162"/>
      <c r="H26" s="162"/>
      <c r="I26" s="165"/>
      <c r="K26" s="82"/>
      <c r="L26" s="82"/>
      <c r="M26" s="71"/>
      <c r="N26" s="70"/>
      <c r="O26" s="72"/>
      <c r="P26" s="82"/>
      <c r="Q26" s="82"/>
      <c r="R26" s="82"/>
      <c r="S26" s="82"/>
      <c r="T26" s="82"/>
      <c r="U26" s="82"/>
      <c r="V26" s="82"/>
      <c r="W26" s="82"/>
      <c r="X26" s="82"/>
      <c r="Y26" s="71"/>
      <c r="AA26" s="518" t="str">
        <f t="shared" si="1"/>
        <v>表示不可</v>
      </c>
      <c r="AB26" s="518" t="str">
        <f t="shared" si="0"/>
        <v>表示不可</v>
      </c>
      <c r="AC26" s="518" t="str">
        <f t="shared" si="0"/>
        <v>表示不可</v>
      </c>
      <c r="AD26" s="518" t="str">
        <f t="shared" si="0"/>
        <v>表示不可</v>
      </c>
      <c r="AE26" s="518" t="str">
        <f t="shared" si="0"/>
        <v>表示不可</v>
      </c>
      <c r="AF26" s="518"/>
      <c r="AG26" s="518"/>
      <c r="AH26" s="518"/>
      <c r="AI26" s="518"/>
      <c r="AJ26" s="518"/>
      <c r="AK26" s="518"/>
    </row>
    <row r="27" spans="1:37" s="76" customFormat="1" ht="42" customHeight="1" x14ac:dyDescent="0.25">
      <c r="A27" s="166"/>
      <c r="B27" s="167"/>
      <c r="C27" s="765" t="str">
        <f>"(1)　"&amp;D4&amp;"で原稿と書面による申込書を提出してください。"</f>
        <v>(1)　10月31日(金)　消印有効　※提出先持ち込みの場合は、16：30必着で原稿と書面による申込書を提出してください。</v>
      </c>
      <c r="D27" s="766"/>
      <c r="E27" s="766"/>
      <c r="F27" s="766"/>
      <c r="G27" s="766"/>
      <c r="H27" s="766"/>
      <c r="I27" s="767"/>
      <c r="K27" s="82"/>
      <c r="L27" s="82"/>
      <c r="M27" s="71"/>
      <c r="N27" s="70"/>
      <c r="O27" s="72"/>
      <c r="P27" s="82"/>
      <c r="Q27" s="82"/>
      <c r="R27" s="82"/>
      <c r="S27" s="82"/>
      <c r="T27" s="82"/>
      <c r="U27" s="82"/>
      <c r="V27" s="82"/>
      <c r="W27" s="82"/>
      <c r="X27" s="82"/>
      <c r="Y27" s="71"/>
      <c r="AA27" s="518" t="str">
        <f t="shared" si="1"/>
        <v>表示不可</v>
      </c>
      <c r="AB27" s="518" t="str">
        <f t="shared" si="0"/>
        <v>表示不可</v>
      </c>
      <c r="AC27" s="518" t="str">
        <f t="shared" si="0"/>
        <v>表示不可</v>
      </c>
      <c r="AD27" s="518" t="str">
        <f t="shared" si="0"/>
        <v>表示不可</v>
      </c>
      <c r="AE27" s="518" t="str">
        <f t="shared" si="0"/>
        <v>表示不可</v>
      </c>
      <c r="AF27" s="518"/>
      <c r="AG27" s="518"/>
      <c r="AH27" s="518"/>
      <c r="AI27" s="518"/>
      <c r="AJ27" s="518"/>
      <c r="AK27" s="518"/>
    </row>
    <row r="28" spans="1:37" s="76" customFormat="1" ht="93.75" customHeight="1" x14ac:dyDescent="0.15">
      <c r="A28" s="166"/>
      <c r="B28" s="167"/>
      <c r="C28" s="768" t="s">
        <v>512</v>
      </c>
      <c r="D28" s="769"/>
      <c r="E28" s="769"/>
      <c r="F28" s="769"/>
      <c r="G28" s="769"/>
      <c r="H28" s="769"/>
      <c r="I28" s="770"/>
      <c r="K28" s="82"/>
      <c r="L28" s="82"/>
      <c r="M28" s="71"/>
      <c r="N28" s="70"/>
      <c r="O28" s="72"/>
      <c r="P28" s="82"/>
      <c r="Q28" s="82"/>
      <c r="R28" s="82"/>
      <c r="S28" s="82"/>
      <c r="T28" s="82"/>
      <c r="U28" s="82"/>
      <c r="V28" s="82"/>
      <c r="W28" s="82"/>
      <c r="X28" s="82"/>
      <c r="Y28" s="71"/>
      <c r="AA28" s="518" t="str">
        <f t="shared" si="1"/>
        <v>表示不可</v>
      </c>
      <c r="AB28" s="518" t="str">
        <f t="shared" si="0"/>
        <v>表示不可</v>
      </c>
      <c r="AC28" s="518" t="str">
        <f t="shared" si="0"/>
        <v>表示不可</v>
      </c>
      <c r="AD28" s="518" t="str">
        <f t="shared" si="0"/>
        <v>表示不可</v>
      </c>
      <c r="AE28" s="518" t="str">
        <f t="shared" si="0"/>
        <v>表示不可</v>
      </c>
      <c r="AF28" s="518"/>
      <c r="AG28" s="518"/>
      <c r="AH28" s="518"/>
      <c r="AI28" s="518"/>
      <c r="AJ28" s="518"/>
      <c r="AK28" s="518"/>
    </row>
    <row r="29" spans="1:37" s="76" customFormat="1" ht="28.5" customHeight="1" x14ac:dyDescent="0.15">
      <c r="A29" s="166"/>
      <c r="B29" s="168"/>
      <c r="C29" s="768" t="s">
        <v>510</v>
      </c>
      <c r="D29" s="769"/>
      <c r="E29" s="769"/>
      <c r="F29" s="769"/>
      <c r="G29" s="769"/>
      <c r="H29" s="769"/>
      <c r="I29" s="770"/>
      <c r="K29" s="82"/>
      <c r="L29" s="82"/>
      <c r="M29" s="82"/>
      <c r="O29" s="72"/>
      <c r="P29" s="82"/>
      <c r="Q29" s="82"/>
      <c r="R29" s="82"/>
      <c r="S29" s="82"/>
      <c r="T29" s="82"/>
      <c r="U29" s="82"/>
      <c r="V29" s="169"/>
      <c r="W29" s="169"/>
      <c r="X29" s="169"/>
      <c r="Y29" s="169"/>
      <c r="Z29" s="169"/>
      <c r="AA29" s="518" t="str">
        <f t="shared" si="1"/>
        <v>表示不可</v>
      </c>
      <c r="AB29" s="518" t="str">
        <f t="shared" si="0"/>
        <v>表示不可</v>
      </c>
      <c r="AC29" s="518" t="str">
        <f t="shared" si="0"/>
        <v>表示不可</v>
      </c>
      <c r="AD29" s="518" t="str">
        <f t="shared" si="0"/>
        <v>表示不可</v>
      </c>
      <c r="AE29" s="518" t="str">
        <f t="shared" si="0"/>
        <v>表示不可</v>
      </c>
      <c r="AF29" s="605"/>
      <c r="AG29" s="605"/>
      <c r="AH29" s="606"/>
      <c r="AI29" s="518"/>
      <c r="AJ29" s="518"/>
      <c r="AK29" s="518"/>
    </row>
    <row r="30" spans="1:37" s="76" customFormat="1" ht="40.5" customHeight="1" x14ac:dyDescent="0.15">
      <c r="A30" s="166"/>
      <c r="B30" s="171"/>
      <c r="C30" s="768" t="s">
        <v>511</v>
      </c>
      <c r="D30" s="769"/>
      <c r="E30" s="769"/>
      <c r="F30" s="769"/>
      <c r="G30" s="769"/>
      <c r="H30" s="769"/>
      <c r="I30" s="770"/>
      <c r="K30" s="82"/>
      <c r="L30" s="82"/>
      <c r="M30" s="82"/>
      <c r="O30" s="72"/>
      <c r="P30" s="82"/>
      <c r="Q30" s="82"/>
      <c r="R30" s="82"/>
      <c r="S30" s="82"/>
      <c r="T30" s="82"/>
      <c r="U30" s="82"/>
      <c r="V30" s="82"/>
      <c r="W30" s="82"/>
      <c r="X30" s="82"/>
      <c r="Y30" s="71"/>
      <c r="AA30" s="518" t="str">
        <f t="shared" si="1"/>
        <v>表示不可</v>
      </c>
      <c r="AB30" s="518" t="str">
        <f t="shared" si="1"/>
        <v>表示不可</v>
      </c>
      <c r="AC30" s="518" t="str">
        <f t="shared" si="1"/>
        <v>表示不可</v>
      </c>
      <c r="AD30" s="518" t="str">
        <f t="shared" si="1"/>
        <v>表示不可</v>
      </c>
      <c r="AE30" s="518" t="str">
        <f t="shared" si="1"/>
        <v>表示不可</v>
      </c>
      <c r="AF30" s="518"/>
      <c r="AG30" s="518"/>
      <c r="AH30" s="518"/>
      <c r="AI30" s="518"/>
      <c r="AJ30" s="518"/>
      <c r="AK30" s="518"/>
    </row>
    <row r="31" spans="1:37" s="76" customFormat="1" ht="28.5" customHeight="1" thickBot="1" x14ac:dyDescent="0.2">
      <c r="A31" s="166"/>
      <c r="B31" s="172"/>
      <c r="C31" s="771" t="s">
        <v>513</v>
      </c>
      <c r="D31" s="772"/>
      <c r="E31" s="772"/>
      <c r="F31" s="772"/>
      <c r="G31" s="772"/>
      <c r="H31" s="772"/>
      <c r="I31" s="773"/>
      <c r="K31" s="82"/>
      <c r="L31" s="82"/>
      <c r="M31" s="82"/>
      <c r="O31" s="72"/>
      <c r="P31" s="82"/>
      <c r="Q31" s="82"/>
      <c r="R31" s="82"/>
      <c r="S31" s="82"/>
      <c r="T31" s="82"/>
      <c r="U31" s="82"/>
      <c r="V31" s="82"/>
      <c r="W31" s="82"/>
      <c r="X31" s="82"/>
      <c r="Y31" s="71"/>
      <c r="AA31" s="518" t="str">
        <f t="shared" ref="AA31:AE34" si="2">IF(C68="","",C68)</f>
        <v>表示不可</v>
      </c>
      <c r="AB31" s="518" t="str">
        <f t="shared" si="2"/>
        <v>表示不可</v>
      </c>
      <c r="AC31" s="518" t="str">
        <f t="shared" si="2"/>
        <v>表示不可</v>
      </c>
      <c r="AD31" s="518" t="str">
        <f t="shared" si="2"/>
        <v>表示不可</v>
      </c>
      <c r="AE31" s="518" t="str">
        <f t="shared" si="2"/>
        <v>表示不可</v>
      </c>
      <c r="AF31" s="518"/>
      <c r="AG31" s="518"/>
      <c r="AH31" s="518"/>
      <c r="AI31" s="518"/>
      <c r="AJ31" s="518"/>
      <c r="AK31" s="518"/>
    </row>
    <row r="32" spans="1:37" s="76" customFormat="1" ht="23.25" customHeight="1" x14ac:dyDescent="0.15">
      <c r="A32" s="162"/>
      <c r="B32" s="174"/>
      <c r="C32" s="175" t="s">
        <v>313</v>
      </c>
      <c r="D32" s="175"/>
      <c r="E32" s="162"/>
      <c r="F32" s="176"/>
      <c r="G32" s="162"/>
      <c r="H32" s="177"/>
      <c r="I32" s="177"/>
      <c r="K32" s="82"/>
      <c r="L32" s="82"/>
      <c r="M32" s="71"/>
      <c r="N32" s="70"/>
      <c r="O32" s="72"/>
      <c r="P32" s="82"/>
      <c r="Q32" s="82"/>
      <c r="R32" s="82"/>
      <c r="S32" s="82"/>
      <c r="T32" s="82"/>
      <c r="U32" s="82"/>
      <c r="V32" s="82"/>
      <c r="W32" s="82"/>
      <c r="X32" s="82"/>
      <c r="Y32" s="71"/>
      <c r="AA32" s="518" t="str">
        <f t="shared" si="2"/>
        <v>表示不可</v>
      </c>
      <c r="AB32" s="518" t="str">
        <f t="shared" si="2"/>
        <v>表示不可</v>
      </c>
      <c r="AC32" s="518" t="str">
        <f t="shared" si="2"/>
        <v>表示不可</v>
      </c>
      <c r="AD32" s="518" t="str">
        <f t="shared" si="2"/>
        <v>表示不可</v>
      </c>
      <c r="AE32" s="518" t="str">
        <f t="shared" si="2"/>
        <v>表示不可</v>
      </c>
      <c r="AF32" s="518"/>
      <c r="AG32" s="518"/>
      <c r="AH32" s="518"/>
      <c r="AI32" s="518"/>
      <c r="AJ32" s="518"/>
      <c r="AK32" s="518"/>
    </row>
    <row r="33" spans="2:37" s="76" customFormat="1" ht="23.25" customHeight="1" thickBot="1" x14ac:dyDescent="0.2">
      <c r="B33" s="77"/>
      <c r="C33" s="178" t="s">
        <v>314</v>
      </c>
      <c r="D33" s="179">
        <f>(Ⅰ!C19)</f>
        <v>0</v>
      </c>
      <c r="E33" s="180" t="s">
        <v>337</v>
      </c>
      <c r="F33" s="181"/>
      <c r="G33" s="134"/>
      <c r="H33" s="182"/>
      <c r="I33" s="173"/>
      <c r="K33" s="82"/>
      <c r="L33" s="82"/>
      <c r="M33" s="71"/>
      <c r="N33" s="70"/>
      <c r="O33" s="83"/>
      <c r="P33" s="82"/>
      <c r="Q33" s="82"/>
      <c r="R33" s="82"/>
      <c r="S33" s="82"/>
      <c r="T33" s="82"/>
      <c r="U33" s="82"/>
      <c r="V33" s="82"/>
      <c r="W33" s="82"/>
      <c r="X33" s="82"/>
      <c r="Y33" s="71"/>
      <c r="AA33" s="518" t="str">
        <f t="shared" si="2"/>
        <v>表示不可</v>
      </c>
      <c r="AB33" s="518" t="str">
        <f t="shared" si="2"/>
        <v>表示不可</v>
      </c>
      <c r="AC33" s="518" t="str">
        <f t="shared" si="2"/>
        <v>表示不可</v>
      </c>
      <c r="AD33" s="518" t="str">
        <f t="shared" si="2"/>
        <v>表示不可</v>
      </c>
      <c r="AE33" s="518" t="str">
        <f t="shared" si="2"/>
        <v>表示不可</v>
      </c>
      <c r="AF33" s="518"/>
      <c r="AG33" s="518"/>
      <c r="AH33" s="518"/>
      <c r="AI33" s="518"/>
      <c r="AJ33" s="518"/>
      <c r="AK33" s="518"/>
    </row>
    <row r="34" spans="2:37" s="76" customFormat="1" ht="7.5" customHeight="1" thickBot="1" x14ac:dyDescent="0.2">
      <c r="B34" s="77"/>
      <c r="C34" s="178"/>
      <c r="D34" s="176"/>
      <c r="E34" s="180"/>
      <c r="F34" s="139"/>
      <c r="H34" s="173"/>
      <c r="I34" s="173"/>
      <c r="J34" s="184"/>
      <c r="K34" s="184"/>
      <c r="L34" s="184"/>
      <c r="M34" s="184"/>
      <c r="N34" s="70"/>
      <c r="O34" s="83"/>
      <c r="P34" s="82"/>
      <c r="Q34" s="82"/>
      <c r="R34" s="82"/>
      <c r="S34" s="82"/>
      <c r="T34" s="82"/>
      <c r="U34" s="82"/>
      <c r="V34" s="82"/>
      <c r="W34" s="82"/>
      <c r="X34" s="82"/>
      <c r="Y34" s="71"/>
      <c r="AA34" s="518" t="str">
        <f t="shared" si="2"/>
        <v>表示不可</v>
      </c>
      <c r="AB34" s="518" t="str">
        <f t="shared" si="2"/>
        <v>表示不可</v>
      </c>
      <c r="AC34" s="518" t="str">
        <f t="shared" si="2"/>
        <v>表示不可</v>
      </c>
      <c r="AD34" s="518" t="str">
        <f t="shared" si="2"/>
        <v>表示不可</v>
      </c>
      <c r="AE34" s="518" t="str">
        <f t="shared" si="2"/>
        <v>表示不可</v>
      </c>
      <c r="AF34" s="518"/>
      <c r="AG34" s="518"/>
      <c r="AH34" s="518"/>
      <c r="AI34" s="518"/>
      <c r="AJ34" s="518"/>
      <c r="AK34" s="518"/>
    </row>
    <row r="35" spans="2:37" s="76" customFormat="1" ht="21.75" customHeight="1" thickBot="1" x14ac:dyDescent="0.2">
      <c r="B35" s="77"/>
      <c r="C35" s="781" t="s">
        <v>316</v>
      </c>
      <c r="D35" s="782"/>
      <c r="E35" s="185"/>
      <c r="F35" s="186"/>
      <c r="G35" s="821" t="s">
        <v>317</v>
      </c>
      <c r="H35" s="822"/>
      <c r="I35" s="823"/>
      <c r="J35" s="184"/>
      <c r="K35" s="184"/>
      <c r="L35" s="184"/>
      <c r="M35" s="184"/>
      <c r="N35" s="70"/>
      <c r="O35" s="83"/>
      <c r="P35" s="82"/>
      <c r="Q35" s="82"/>
      <c r="R35" s="82"/>
      <c r="S35" s="82"/>
      <c r="T35" s="82"/>
      <c r="U35" s="82"/>
      <c r="V35" s="82"/>
      <c r="W35" s="82"/>
      <c r="X35" s="82"/>
      <c r="Y35" s="71"/>
    </row>
    <row r="36" spans="2:37" s="76" customFormat="1" ht="16.5" customHeight="1" thickBot="1" x14ac:dyDescent="0.2">
      <c r="B36" s="77"/>
      <c r="C36" s="188" t="s">
        <v>318</v>
      </c>
      <c r="D36" s="189"/>
      <c r="E36" s="191"/>
      <c r="F36" s="192"/>
      <c r="G36" s="775" t="str">
        <f>Ⅰ!E9</f>
        <v/>
      </c>
      <c r="H36" s="776"/>
      <c r="I36" s="777"/>
      <c r="J36" s="184"/>
      <c r="K36" s="184"/>
      <c r="L36" s="184"/>
      <c r="M36" s="184"/>
      <c r="N36" s="70"/>
      <c r="O36" s="83"/>
      <c r="P36" s="82"/>
      <c r="Q36" s="82"/>
      <c r="R36" s="82"/>
      <c r="S36" s="82"/>
      <c r="T36" s="82"/>
      <c r="U36" s="82"/>
      <c r="V36" s="82"/>
      <c r="W36" s="82"/>
      <c r="X36" s="82"/>
      <c r="Y36" s="71"/>
    </row>
    <row r="37" spans="2:37" s="76" customFormat="1" ht="16.5" customHeight="1" thickTop="1" x14ac:dyDescent="0.15">
      <c r="B37" s="77"/>
      <c r="C37" s="193" t="s">
        <v>319</v>
      </c>
      <c r="D37" s="189"/>
      <c r="E37" s="191"/>
      <c r="F37" s="192"/>
      <c r="G37" s="192"/>
      <c r="H37" s="192"/>
      <c r="I37" s="194"/>
      <c r="J37" s="184"/>
      <c r="K37" s="184"/>
      <c r="L37" s="184"/>
      <c r="M37" s="184"/>
      <c r="N37" s="70"/>
      <c r="O37" s="83"/>
      <c r="P37" s="82"/>
      <c r="Q37" s="82"/>
      <c r="R37" s="82"/>
      <c r="S37" s="82"/>
      <c r="T37" s="82"/>
      <c r="U37" s="82"/>
      <c r="V37" s="82"/>
      <c r="W37" s="82"/>
      <c r="X37" s="82"/>
      <c r="Y37" s="71"/>
    </row>
    <row r="38" spans="2:37" s="76" customFormat="1" ht="16.5" customHeight="1" x14ac:dyDescent="0.15">
      <c r="B38" s="77"/>
      <c r="C38" s="195" t="s">
        <v>320</v>
      </c>
      <c r="D38" s="189"/>
      <c r="E38" s="191"/>
      <c r="F38" s="192"/>
      <c r="G38" s="190"/>
      <c r="H38" s="196"/>
      <c r="I38" s="194"/>
      <c r="J38" s="184"/>
      <c r="K38" s="184"/>
      <c r="L38" s="184"/>
      <c r="M38" s="184"/>
      <c r="N38" s="70"/>
      <c r="O38" s="83"/>
      <c r="P38" s="82"/>
      <c r="Q38" s="82"/>
      <c r="R38" s="82"/>
      <c r="S38" s="82"/>
      <c r="T38" s="82"/>
      <c r="U38" s="82"/>
      <c r="V38" s="82"/>
      <c r="W38" s="82"/>
      <c r="X38" s="82"/>
      <c r="Y38" s="71"/>
    </row>
    <row r="39" spans="2:37" s="76" customFormat="1" ht="16.5" customHeight="1" x14ac:dyDescent="0.15">
      <c r="B39" s="77"/>
      <c r="C39" s="197" t="s">
        <v>543</v>
      </c>
      <c r="D39" s="189"/>
      <c r="E39" s="191"/>
      <c r="F39" s="192"/>
      <c r="G39" s="190"/>
      <c r="H39" s="196"/>
      <c r="I39" s="194"/>
      <c r="J39" s="184"/>
      <c r="K39" s="184"/>
      <c r="L39" s="184"/>
      <c r="M39" s="184"/>
      <c r="N39" s="70"/>
      <c r="O39" s="83"/>
      <c r="P39" s="82"/>
      <c r="Q39" s="82"/>
      <c r="R39" s="82"/>
      <c r="S39" s="82"/>
      <c r="T39" s="82"/>
      <c r="U39" s="82"/>
      <c r="V39" s="82"/>
      <c r="W39" s="82"/>
      <c r="X39" s="82"/>
      <c r="Y39" s="71"/>
    </row>
    <row r="40" spans="2:37" s="198" customFormat="1" ht="28.5" customHeight="1" thickBot="1" x14ac:dyDescent="0.2">
      <c r="B40" s="199"/>
      <c r="C40" s="778" t="s">
        <v>321</v>
      </c>
      <c r="D40" s="779"/>
      <c r="E40" s="779"/>
      <c r="F40" s="779"/>
      <c r="G40" s="779"/>
      <c r="H40" s="779"/>
      <c r="I40" s="780"/>
      <c r="M40" s="201"/>
      <c r="N40" s="202"/>
      <c r="O40" s="203"/>
      <c r="P40" s="204"/>
      <c r="Q40" s="204"/>
      <c r="R40" s="204"/>
      <c r="S40" s="204"/>
      <c r="T40" s="204"/>
      <c r="U40" s="204"/>
      <c r="V40" s="204"/>
      <c r="W40" s="204"/>
      <c r="X40" s="204"/>
      <c r="Y40" s="205"/>
    </row>
    <row r="41" spans="2:37" s="76" customFormat="1" ht="4.5" customHeight="1" x14ac:dyDescent="0.15">
      <c r="B41" s="206"/>
      <c r="F41" s="140"/>
      <c r="H41" s="173"/>
      <c r="I41" s="173"/>
      <c r="M41" s="184"/>
      <c r="N41" s="70"/>
      <c r="O41" s="72"/>
      <c r="P41" s="82"/>
      <c r="Q41" s="82"/>
      <c r="R41" s="82"/>
      <c r="S41" s="82"/>
      <c r="T41" s="82"/>
      <c r="U41" s="82"/>
      <c r="V41" s="82"/>
      <c r="W41" s="82"/>
      <c r="X41" s="82"/>
      <c r="Y41" s="71"/>
    </row>
    <row r="42" spans="2:37" s="76" customFormat="1" ht="59.25" customHeight="1" x14ac:dyDescent="0.15">
      <c r="B42" s="763" t="str">
        <f>B1</f>
        <v>第48回宮崎県高等学校新人放送コンテスト 
第47回九州高校放送コンテスト宮崎県予選
第9回全九州高等学校総合文化祭福岡大会 宮崎県予選
第50回全国高等学校総合文化祭 放送部門
AM部門・VM部門 宮崎県予選</v>
      </c>
      <c r="C42" s="763"/>
      <c r="D42" s="763"/>
      <c r="E42" s="763"/>
      <c r="F42" s="763"/>
      <c r="G42" s="207" t="s">
        <v>322</v>
      </c>
      <c r="H42" s="208"/>
      <c r="I42" s="208"/>
      <c r="K42" s="82"/>
      <c r="L42" s="82"/>
      <c r="M42" s="71"/>
      <c r="N42" s="70"/>
      <c r="O42" s="72"/>
      <c r="P42" s="82"/>
      <c r="Q42" s="82"/>
      <c r="R42" s="82"/>
      <c r="S42" s="82"/>
      <c r="T42" s="82"/>
      <c r="U42" s="82"/>
      <c r="V42" s="82"/>
      <c r="W42" s="82"/>
      <c r="X42" s="82"/>
      <c r="Y42" s="71"/>
    </row>
    <row r="43" spans="2:37" s="142" customFormat="1" ht="21" customHeight="1" x14ac:dyDescent="0.25">
      <c r="B43" s="209"/>
      <c r="C43" s="210" t="s">
        <v>323</v>
      </c>
      <c r="D43" s="865">
        <f>C3</f>
        <v>0</v>
      </c>
      <c r="E43" s="865"/>
      <c r="F43" s="211"/>
      <c r="G43" s="774" t="str">
        <f>G36</f>
        <v/>
      </c>
      <c r="H43" s="774"/>
      <c r="I43" s="212"/>
      <c r="K43" s="145"/>
      <c r="L43" s="145"/>
      <c r="M43" s="213"/>
      <c r="N43" s="100"/>
      <c r="O43" s="214"/>
      <c r="P43" s="145"/>
      <c r="Q43" s="145"/>
      <c r="R43" s="145"/>
      <c r="S43" s="145"/>
      <c r="T43" s="145"/>
      <c r="U43" s="145"/>
      <c r="V43" s="145"/>
      <c r="W43" s="145"/>
      <c r="X43" s="145"/>
      <c r="Y43" s="213"/>
    </row>
    <row r="44" spans="2:37" s="76" customFormat="1" ht="7.5" customHeight="1" x14ac:dyDescent="0.25">
      <c r="B44" s="77"/>
      <c r="C44" s="215"/>
      <c r="D44" s="144"/>
      <c r="F44" s="173"/>
      <c r="G44" s="173"/>
      <c r="H44" s="87"/>
      <c r="I44" s="87"/>
      <c r="K44" s="82"/>
      <c r="L44" s="82"/>
      <c r="M44" s="71"/>
      <c r="N44" s="70"/>
      <c r="O44" s="72"/>
      <c r="P44" s="82"/>
      <c r="Q44" s="82"/>
      <c r="R44" s="82"/>
      <c r="S44" s="82"/>
      <c r="T44" s="82"/>
      <c r="U44" s="82"/>
      <c r="V44" s="82"/>
      <c r="W44" s="82"/>
      <c r="X44" s="82"/>
      <c r="Y44" s="71"/>
    </row>
    <row r="45" spans="2:37" s="76" customFormat="1" ht="16.5" customHeight="1" x14ac:dyDescent="0.15">
      <c r="B45" s="77"/>
      <c r="C45" s="73" t="s">
        <v>324</v>
      </c>
      <c r="D45" s="216">
        <f>(Ⅰ!C17)</f>
        <v>0</v>
      </c>
      <c r="F45" s="217"/>
      <c r="G45" s="218" t="s">
        <v>325</v>
      </c>
      <c r="H45" s="220">
        <v>1</v>
      </c>
      <c r="I45" s="221" t="s">
        <v>326</v>
      </c>
      <c r="K45" s="82"/>
      <c r="L45" s="82"/>
      <c r="M45" s="71"/>
      <c r="N45" s="70"/>
      <c r="O45" s="72"/>
      <c r="P45" s="82"/>
      <c r="Q45" s="82"/>
      <c r="R45" s="82"/>
      <c r="S45" s="82"/>
      <c r="T45" s="82"/>
      <c r="U45" s="82"/>
      <c r="V45" s="82"/>
      <c r="W45" s="82"/>
      <c r="X45" s="82"/>
      <c r="Y45" s="71"/>
    </row>
    <row r="46" spans="2:37" s="76" customFormat="1" ht="7.5" hidden="1" customHeight="1" x14ac:dyDescent="0.15">
      <c r="B46" s="77"/>
      <c r="C46" s="222"/>
      <c r="D46" s="137"/>
      <c r="F46" s="140"/>
      <c r="G46" s="223"/>
      <c r="H46" s="223"/>
      <c r="I46" s="223"/>
      <c r="K46" s="82"/>
      <c r="L46" s="82"/>
      <c r="M46" s="71"/>
      <c r="N46" s="70"/>
      <c r="O46" s="72"/>
      <c r="P46" s="82"/>
      <c r="Q46" s="82"/>
      <c r="R46" s="82"/>
      <c r="S46" s="82"/>
      <c r="T46" s="82"/>
      <c r="U46" s="82"/>
      <c r="V46" s="82"/>
      <c r="W46" s="82"/>
      <c r="X46" s="82"/>
      <c r="Y46" s="71"/>
    </row>
    <row r="47" spans="2:37" s="76" customFormat="1" ht="16.5" hidden="1" customHeight="1" thickBot="1" x14ac:dyDescent="0.2">
      <c r="B47" s="77"/>
      <c r="C47" s="224" t="s">
        <v>327</v>
      </c>
      <c r="D47" s="216">
        <f>D33</f>
        <v>0</v>
      </c>
      <c r="E47" s="225" t="s">
        <v>328</v>
      </c>
      <c r="K47" s="82"/>
      <c r="L47" s="82"/>
      <c r="M47" s="71"/>
      <c r="N47" s="70"/>
      <c r="O47" s="72"/>
      <c r="P47" s="82"/>
      <c r="Q47" s="82"/>
      <c r="R47" s="82"/>
      <c r="S47" s="82"/>
      <c r="T47" s="82"/>
      <c r="U47" s="82"/>
      <c r="V47" s="82"/>
      <c r="W47" s="82"/>
      <c r="X47" s="82"/>
      <c r="Y47" s="71"/>
    </row>
    <row r="48" spans="2:37" s="76" customFormat="1" ht="7.5" customHeight="1" thickBot="1" x14ac:dyDescent="0.2">
      <c r="B48" s="227"/>
      <c r="C48" s="87"/>
      <c r="D48" s="138"/>
      <c r="E48" s="74"/>
      <c r="H48" s="221"/>
      <c r="I48" s="221"/>
      <c r="K48" s="82"/>
      <c r="L48" s="82"/>
      <c r="M48" s="71"/>
      <c r="N48" s="70"/>
      <c r="O48" s="72"/>
      <c r="P48" s="71"/>
      <c r="Q48" s="71"/>
      <c r="R48" s="71"/>
      <c r="S48" s="71"/>
      <c r="T48" s="71"/>
      <c r="U48" s="71"/>
      <c r="V48" s="71"/>
      <c r="W48" s="82"/>
      <c r="X48" s="82"/>
      <c r="Y48" s="71"/>
    </row>
    <row r="49" spans="1:32" ht="31.5" customHeight="1" x14ac:dyDescent="0.15">
      <c r="B49" s="866" t="s">
        <v>338</v>
      </c>
      <c r="C49" s="855" t="s">
        <v>330</v>
      </c>
      <c r="D49" s="783" t="s">
        <v>1168</v>
      </c>
      <c r="E49" s="783" t="s">
        <v>331</v>
      </c>
      <c r="F49" s="797" t="s">
        <v>923</v>
      </c>
      <c r="G49" s="848" t="s">
        <v>924</v>
      </c>
      <c r="H49" s="649"/>
      <c r="I49" s="173"/>
      <c r="J49" s="806" t="str">
        <f>Ⅵ１!J49</f>
        <v>R07
NHK</v>
      </c>
      <c r="K49" s="807"/>
      <c r="L49" s="806" t="str">
        <f>Ⅵ１!L49</f>
        <v>R06
新人大会</v>
      </c>
      <c r="M49" s="807"/>
    </row>
    <row r="50" spans="1:32" ht="24.75" customHeight="1" thickBot="1" x14ac:dyDescent="0.2">
      <c r="B50" s="867"/>
      <c r="C50" s="856"/>
      <c r="D50" s="784"/>
      <c r="E50" s="784"/>
      <c r="F50" s="798"/>
      <c r="G50" s="849"/>
      <c r="H50" s="650"/>
      <c r="I50" s="228"/>
      <c r="J50" s="620" t="s">
        <v>332</v>
      </c>
      <c r="K50" s="621" t="s">
        <v>333</v>
      </c>
      <c r="L50" s="622" t="s">
        <v>332</v>
      </c>
      <c r="M50" s="623" t="s">
        <v>333</v>
      </c>
    </row>
    <row r="51" spans="1:32" ht="15.75" customHeight="1" thickTop="1" x14ac:dyDescent="0.15">
      <c r="A51" s="68">
        <v>1</v>
      </c>
      <c r="B51" s="232" t="str">
        <f>IF($C$4="", "",$C$4)</f>
        <v/>
      </c>
      <c r="C51" s="583" t="str">
        <f>IF($C$26=TRUE,(Ⅴ２!B6),"表示不可")</f>
        <v>表示不可</v>
      </c>
      <c r="D51" s="582" t="str">
        <f>IF($C$26=TRUE,(Ⅴ２!C6),"表示不可")</f>
        <v>表示不可</v>
      </c>
      <c r="E51" s="234" t="str">
        <f>IF($C$26=TRUE,(Ⅴ２!D6),"表示不可")</f>
        <v>表示不可</v>
      </c>
      <c r="F51" s="235" t="str">
        <f>IF($C$26=TRUE,(Ⅴ２!E6),"表示不可")</f>
        <v>表示不可</v>
      </c>
      <c r="G51" s="590" t="str">
        <f>IF($C$26=TRUE,(Ⅴ２!G6),"表示不可")</f>
        <v>表示不可</v>
      </c>
      <c r="H51" s="237" t="str">
        <f>IF($C$26=TRUE,"","表示不可")</f>
        <v>表示不可</v>
      </c>
      <c r="I51" s="569" t="str">
        <f>IF(C51="表示不可","",IF(Ⅴ２!C6="","",Ⅴ２!C6))</f>
        <v/>
      </c>
      <c r="J51" s="624" t="str">
        <f>IF(I51="","",VLOOKUP(I51,県放送部員データ!$A$2:$E$300,12,0))</f>
        <v/>
      </c>
      <c r="K51" s="625" t="str">
        <f>IF(I51="","",VLOOKUP(I51,県放送部員データ!$A$2:$E$300,9,0))</f>
        <v/>
      </c>
      <c r="L51" s="626" t="str">
        <f>IF(I51="","",VLOOKUP(I51,県放送部員データ!$A$2:$E$300,13,0))</f>
        <v/>
      </c>
      <c r="M51" s="627" t="str">
        <f>IF(I51="","",VLOOKUP(I51,県放送部員データ!$A$2:$E$300,10,0))</f>
        <v/>
      </c>
      <c r="AA51" s="520" t="str">
        <f>IF(B51="","",B51)</f>
        <v/>
      </c>
      <c r="AB51" s="520" t="str">
        <f>IF(C51="","",C51)</f>
        <v>表示不可</v>
      </c>
      <c r="AC51" s="520" t="str">
        <f>IF(D51="","",D51)</f>
        <v>表示不可</v>
      </c>
      <c r="AD51" s="520" t="str">
        <f>IF(D51="","",D51)</f>
        <v>表示不可</v>
      </c>
      <c r="AE51" s="520" t="str">
        <f>IF(E51="","",E51)</f>
        <v>表示不可</v>
      </c>
      <c r="AF51" s="520" t="str">
        <f>IF(F51="","",F51)</f>
        <v>表示不可</v>
      </c>
    </row>
    <row r="52" spans="1:32" ht="15.75" customHeight="1" x14ac:dyDescent="0.15">
      <c r="A52" s="68">
        <v>2</v>
      </c>
      <c r="B52" s="232" t="str">
        <f t="shared" ref="B52:B70" si="3">IF($C$4="", "",$C$4)</f>
        <v/>
      </c>
      <c r="C52" s="583" t="str">
        <f>IF($C$26=TRUE,(Ⅴ２!B7),"表示不可")</f>
        <v>表示不可</v>
      </c>
      <c r="D52" s="582" t="str">
        <f>IF($C$26=TRUE,(Ⅴ２!C7),"表示不可")</f>
        <v>表示不可</v>
      </c>
      <c r="E52" s="234" t="str">
        <f>IF($C$26=TRUE,(Ⅴ２!D7),"表示不可")</f>
        <v>表示不可</v>
      </c>
      <c r="F52" s="242" t="str">
        <f>IF($C$26=TRUE,(Ⅴ２!E7),"表示不可")</f>
        <v>表示不可</v>
      </c>
      <c r="G52" s="590" t="str">
        <f>IF($C$26=TRUE,(Ⅴ２!G7),"表示不可")</f>
        <v>表示不可</v>
      </c>
      <c r="H52" s="237" t="str">
        <f t="shared" ref="H52:H90" si="4">IF($C$26=TRUE,"","表示不可")</f>
        <v>表示不可</v>
      </c>
      <c r="I52" s="569" t="str">
        <f>IF(C52="表示不可","",IF(Ⅴ２!C7="","",Ⅴ２!C7))</f>
        <v/>
      </c>
      <c r="J52" s="628" t="str">
        <f>IF(I52="","",VLOOKUP(I52,県放送部員データ!$A$2:$E$300,12,0))</f>
        <v/>
      </c>
      <c r="K52" s="629" t="str">
        <f>IF(I52="","",VLOOKUP(I52,県放送部員データ!$A$2:$E$300,9,0))</f>
        <v/>
      </c>
      <c r="L52" s="630" t="str">
        <f>IF(I52="","",VLOOKUP(I52,県放送部員データ!$A$2:$E$300,13,0))</f>
        <v/>
      </c>
      <c r="M52" s="631" t="str">
        <f>IF(I52="","",VLOOKUP(I52,県放送部員データ!$A$2:$E$300,10,0))</f>
        <v/>
      </c>
      <c r="AA52" s="520" t="str">
        <f t="shared" ref="AA52:AB67" si="5">IF(B52="","",B52)</f>
        <v/>
      </c>
      <c r="AB52" s="520" t="str">
        <f t="shared" si="5"/>
        <v>表示不可</v>
      </c>
      <c r="AC52" s="520" t="str">
        <f t="shared" ref="AC52:AC90" si="6">IF(D52="","",D52)</f>
        <v>表示不可</v>
      </c>
      <c r="AD52" s="520" t="str">
        <f t="shared" ref="AD52:AF67" si="7">IF(D52="","",D52)</f>
        <v>表示不可</v>
      </c>
      <c r="AE52" s="520" t="str">
        <f t="shared" si="7"/>
        <v>表示不可</v>
      </c>
      <c r="AF52" s="520" t="str">
        <f t="shared" si="7"/>
        <v>表示不可</v>
      </c>
    </row>
    <row r="53" spans="1:32" ht="15.75" customHeight="1" x14ac:dyDescent="0.15">
      <c r="A53" s="68">
        <v>3</v>
      </c>
      <c r="B53" s="232" t="str">
        <f t="shared" si="3"/>
        <v/>
      </c>
      <c r="C53" s="583" t="str">
        <f>IF($C$26=TRUE,(Ⅴ２!B8),"表示不可")</f>
        <v>表示不可</v>
      </c>
      <c r="D53" s="582" t="str">
        <f>IF($C$26=TRUE,(Ⅴ２!C8),"表示不可")</f>
        <v>表示不可</v>
      </c>
      <c r="E53" s="234" t="str">
        <f>IF($C$26=TRUE,(Ⅴ２!D8),"表示不可")</f>
        <v>表示不可</v>
      </c>
      <c r="F53" s="242" t="str">
        <f>IF($C$26=TRUE,(Ⅴ２!E8),"表示不可")</f>
        <v>表示不可</v>
      </c>
      <c r="G53" s="590" t="str">
        <f>IF($C$26=TRUE,(Ⅴ２!G8),"表示不可")</f>
        <v>表示不可</v>
      </c>
      <c r="H53" s="237" t="str">
        <f t="shared" si="4"/>
        <v>表示不可</v>
      </c>
      <c r="I53" s="569" t="str">
        <f>IF(C53="表示不可","",IF(Ⅴ２!C8="","",Ⅴ２!C8))</f>
        <v/>
      </c>
      <c r="J53" s="628" t="str">
        <f>IF(I53="","",VLOOKUP(I53,県放送部員データ!$A$2:$E$300,12,0))</f>
        <v/>
      </c>
      <c r="K53" s="629" t="str">
        <f>IF(I53="","",VLOOKUP(I53,県放送部員データ!$A$2:$E$300,9,0))</f>
        <v/>
      </c>
      <c r="L53" s="630" t="str">
        <f>IF(I53="","",VLOOKUP(I53,県放送部員データ!$A$2:$E$300,13,0))</f>
        <v/>
      </c>
      <c r="M53" s="631" t="str">
        <f>IF(I53="","",VLOOKUP(I53,県放送部員データ!$A$2:$E$300,10,0))</f>
        <v/>
      </c>
      <c r="AA53" s="520" t="str">
        <f t="shared" si="5"/>
        <v/>
      </c>
      <c r="AB53" s="520" t="str">
        <f t="shared" si="5"/>
        <v>表示不可</v>
      </c>
      <c r="AC53" s="520" t="str">
        <f t="shared" si="6"/>
        <v>表示不可</v>
      </c>
      <c r="AD53" s="520" t="str">
        <f t="shared" si="7"/>
        <v>表示不可</v>
      </c>
      <c r="AE53" s="520" t="str">
        <f t="shared" si="7"/>
        <v>表示不可</v>
      </c>
      <c r="AF53" s="520" t="str">
        <f t="shared" si="7"/>
        <v>表示不可</v>
      </c>
    </row>
    <row r="54" spans="1:32" ht="15.75" customHeight="1" x14ac:dyDescent="0.15">
      <c r="A54" s="68">
        <v>4</v>
      </c>
      <c r="B54" s="232" t="str">
        <f t="shared" si="3"/>
        <v/>
      </c>
      <c r="C54" s="583" t="str">
        <f>IF($C$26=TRUE,(Ⅴ２!B9),"表示不可")</f>
        <v>表示不可</v>
      </c>
      <c r="D54" s="582" t="str">
        <f>IF($C$26=TRUE,(Ⅴ２!C9),"表示不可")</f>
        <v>表示不可</v>
      </c>
      <c r="E54" s="234" t="str">
        <f>IF($C$26=TRUE,(Ⅴ２!D9),"表示不可")</f>
        <v>表示不可</v>
      </c>
      <c r="F54" s="242" t="str">
        <f>IF($C$26=TRUE,(Ⅴ２!E9),"表示不可")</f>
        <v>表示不可</v>
      </c>
      <c r="G54" s="590" t="str">
        <f>IF($C$26=TRUE,(Ⅴ２!G9),"表示不可")</f>
        <v>表示不可</v>
      </c>
      <c r="H54" s="237" t="str">
        <f t="shared" si="4"/>
        <v>表示不可</v>
      </c>
      <c r="I54" s="569" t="str">
        <f>IF(C54="表示不可","",IF(Ⅴ２!C9="","",Ⅴ２!C9))</f>
        <v/>
      </c>
      <c r="J54" s="628" t="str">
        <f>IF(I54="","",VLOOKUP(I54,県放送部員データ!$A$2:$E$300,12,0))</f>
        <v/>
      </c>
      <c r="K54" s="629" t="str">
        <f>IF(I54="","",VLOOKUP(I54,県放送部員データ!$A$2:$E$300,9,0))</f>
        <v/>
      </c>
      <c r="L54" s="630" t="str">
        <f>IF(I54="","",VLOOKUP(I54,県放送部員データ!$A$2:$E$300,13,0))</f>
        <v/>
      </c>
      <c r="M54" s="631" t="str">
        <f>IF(I54="","",VLOOKUP(I54,県放送部員データ!$A$2:$E$300,10,0))</f>
        <v/>
      </c>
      <c r="AA54" s="520" t="str">
        <f t="shared" si="5"/>
        <v/>
      </c>
      <c r="AB54" s="520" t="str">
        <f t="shared" si="5"/>
        <v>表示不可</v>
      </c>
      <c r="AC54" s="520" t="str">
        <f t="shared" si="6"/>
        <v>表示不可</v>
      </c>
      <c r="AD54" s="520" t="str">
        <f t="shared" si="7"/>
        <v>表示不可</v>
      </c>
      <c r="AE54" s="520" t="str">
        <f t="shared" si="7"/>
        <v>表示不可</v>
      </c>
      <c r="AF54" s="520" t="str">
        <f t="shared" si="7"/>
        <v>表示不可</v>
      </c>
    </row>
    <row r="55" spans="1:32" ht="15.75" customHeight="1" thickBot="1" x14ac:dyDescent="0.2">
      <c r="A55" s="68">
        <v>5</v>
      </c>
      <c r="B55" s="249" t="str">
        <f t="shared" si="3"/>
        <v/>
      </c>
      <c r="C55" s="584" t="str">
        <f>IF($C$26=TRUE,(Ⅴ２!B10),"表示不可")</f>
        <v>表示不可</v>
      </c>
      <c r="D55" s="585" t="str">
        <f>IF($C$26=TRUE,(Ⅴ２!C10),"表示不可")</f>
        <v>表示不可</v>
      </c>
      <c r="E55" s="250" t="str">
        <f>IF($C$26=TRUE,(Ⅴ２!D10),"表示不可")</f>
        <v>表示不可</v>
      </c>
      <c r="F55" s="251" t="str">
        <f>IF($C$26=TRUE,(Ⅴ２!E10),"表示不可")</f>
        <v>表示不可</v>
      </c>
      <c r="G55" s="591" t="str">
        <f>IF($C$26=TRUE,(Ⅴ２!G10),"表示不可")</f>
        <v>表示不可</v>
      </c>
      <c r="H55" s="252" t="str">
        <f t="shared" si="4"/>
        <v>表示不可</v>
      </c>
      <c r="I55" s="569" t="str">
        <f>IF(C55="表示不可","",IF(Ⅴ２!C10="","",Ⅴ２!C10))</f>
        <v/>
      </c>
      <c r="J55" s="632" t="str">
        <f>IF(I55="","",VLOOKUP(I55,県放送部員データ!$A$2:$E$300,12,0))</f>
        <v/>
      </c>
      <c r="K55" s="633" t="str">
        <f>IF(I55="","",VLOOKUP(I55,県放送部員データ!$A$2:$E$300,9,0))</f>
        <v/>
      </c>
      <c r="L55" s="634" t="str">
        <f>IF(I55="","",VLOOKUP(I55,県放送部員データ!$A$2:$E$300,13,0))</f>
        <v/>
      </c>
      <c r="M55" s="635" t="str">
        <f>IF(I55="","",VLOOKUP(I55,県放送部員データ!$A$2:$E$300,10,0))</f>
        <v/>
      </c>
      <c r="AA55" s="520" t="str">
        <f t="shared" si="5"/>
        <v/>
      </c>
      <c r="AB55" s="520" t="str">
        <f t="shared" si="5"/>
        <v>表示不可</v>
      </c>
      <c r="AC55" s="520" t="str">
        <f t="shared" si="6"/>
        <v>表示不可</v>
      </c>
      <c r="AD55" s="520" t="str">
        <f t="shared" si="7"/>
        <v>表示不可</v>
      </c>
      <c r="AE55" s="520" t="str">
        <f t="shared" si="7"/>
        <v>表示不可</v>
      </c>
      <c r="AF55" s="520" t="str">
        <f t="shared" si="7"/>
        <v>表示不可</v>
      </c>
    </row>
    <row r="56" spans="1:32" ht="15.75" customHeight="1" x14ac:dyDescent="0.15">
      <c r="A56" s="68">
        <v>6</v>
      </c>
      <c r="B56" s="257" t="str">
        <f t="shared" si="3"/>
        <v/>
      </c>
      <c r="C56" s="586" t="str">
        <f>IF($C$26=TRUE,(Ⅴ２!B11),"表示不可")</f>
        <v>表示不可</v>
      </c>
      <c r="D56" s="587" t="str">
        <f>IF($C$26=TRUE,(Ⅴ２!C11),"表示不可")</f>
        <v>表示不可</v>
      </c>
      <c r="E56" s="259" t="str">
        <f>IF($C$26=TRUE,(Ⅴ２!D11),"表示不可")</f>
        <v>表示不可</v>
      </c>
      <c r="F56" s="260" t="str">
        <f>IF($C$26=TRUE,(Ⅴ２!E11),"表示不可")</f>
        <v>表示不可</v>
      </c>
      <c r="G56" s="592" t="str">
        <f>IF($C$26=TRUE,(Ⅴ２!G11),"表示不可")</f>
        <v>表示不可</v>
      </c>
      <c r="H56" s="262" t="str">
        <f t="shared" si="4"/>
        <v>表示不可</v>
      </c>
      <c r="I56" s="569" t="str">
        <f>IF(C56="表示不可","",IF(Ⅴ２!C11="","",Ⅴ２!C11))</f>
        <v/>
      </c>
      <c r="J56" s="636" t="str">
        <f>IF(I56="","",VLOOKUP(I56,県放送部員データ!$A$2:$E$300,12,0))</f>
        <v/>
      </c>
      <c r="K56" s="637" t="str">
        <f>IF(I56="","",VLOOKUP(I56,県放送部員データ!$A$2:$E$300,9,0))</f>
        <v/>
      </c>
      <c r="L56" s="638" t="str">
        <f>IF(I56="","",VLOOKUP(I56,県放送部員データ!$A$2:$E$300,13,0))</f>
        <v/>
      </c>
      <c r="M56" s="639" t="str">
        <f>IF(I56="","",VLOOKUP(I56,県放送部員データ!$A$2:$E$300,10,0))</f>
        <v/>
      </c>
      <c r="AA56" s="520" t="str">
        <f t="shared" si="5"/>
        <v/>
      </c>
      <c r="AB56" s="520" t="str">
        <f t="shared" si="5"/>
        <v>表示不可</v>
      </c>
      <c r="AC56" s="520" t="str">
        <f t="shared" si="6"/>
        <v>表示不可</v>
      </c>
      <c r="AD56" s="520" t="str">
        <f t="shared" si="7"/>
        <v>表示不可</v>
      </c>
      <c r="AE56" s="520" t="str">
        <f t="shared" si="7"/>
        <v>表示不可</v>
      </c>
      <c r="AF56" s="520" t="str">
        <f t="shared" si="7"/>
        <v>表示不可</v>
      </c>
    </row>
    <row r="57" spans="1:32" ht="15.75" customHeight="1" x14ac:dyDescent="0.15">
      <c r="A57" s="68">
        <v>7</v>
      </c>
      <c r="B57" s="232" t="str">
        <f t="shared" si="3"/>
        <v/>
      </c>
      <c r="C57" s="583" t="str">
        <f>IF($C$26=TRUE,(Ⅴ２!B12),"表示不可")</f>
        <v>表示不可</v>
      </c>
      <c r="D57" s="582" t="str">
        <f>IF($C$26=TRUE,(Ⅴ２!C12),"表示不可")</f>
        <v>表示不可</v>
      </c>
      <c r="E57" s="234" t="str">
        <f>IF($C$26=TRUE,(Ⅴ２!D12),"表示不可")</f>
        <v>表示不可</v>
      </c>
      <c r="F57" s="242" t="str">
        <f>IF($C$26=TRUE,(Ⅴ２!E12),"表示不可")</f>
        <v>表示不可</v>
      </c>
      <c r="G57" s="590" t="str">
        <f>IF($C$26=TRUE,(Ⅴ２!G12),"表示不可")</f>
        <v>表示不可</v>
      </c>
      <c r="H57" s="237" t="str">
        <f t="shared" si="4"/>
        <v>表示不可</v>
      </c>
      <c r="I57" s="569" t="str">
        <f>IF(C57="表示不可","",IF(Ⅴ２!C12="","",Ⅴ２!C12))</f>
        <v/>
      </c>
      <c r="J57" s="628" t="str">
        <f>IF(I57="","",VLOOKUP(I57,県放送部員データ!$A$2:$E$300,12,0))</f>
        <v/>
      </c>
      <c r="K57" s="629" t="str">
        <f>IF(I57="","",VLOOKUP(I57,県放送部員データ!$A$2:$E$300,9,0))</f>
        <v/>
      </c>
      <c r="L57" s="630" t="str">
        <f>IF(I57="","",VLOOKUP(I57,県放送部員データ!$A$2:$E$300,13,0))</f>
        <v/>
      </c>
      <c r="M57" s="640" t="str">
        <f>IF(I57="","",VLOOKUP(I57,県放送部員データ!$A$2:$E$300,10,0))</f>
        <v/>
      </c>
      <c r="AA57" s="520" t="str">
        <f t="shared" si="5"/>
        <v/>
      </c>
      <c r="AB57" s="520" t="str">
        <f t="shared" si="5"/>
        <v>表示不可</v>
      </c>
      <c r="AC57" s="520" t="str">
        <f t="shared" si="6"/>
        <v>表示不可</v>
      </c>
      <c r="AD57" s="520" t="str">
        <f t="shared" si="7"/>
        <v>表示不可</v>
      </c>
      <c r="AE57" s="520" t="str">
        <f t="shared" si="7"/>
        <v>表示不可</v>
      </c>
      <c r="AF57" s="520" t="str">
        <f t="shared" si="7"/>
        <v>表示不可</v>
      </c>
    </row>
    <row r="58" spans="1:32" ht="15.75" customHeight="1" x14ac:dyDescent="0.15">
      <c r="A58" s="68">
        <v>8</v>
      </c>
      <c r="B58" s="232" t="str">
        <f t="shared" si="3"/>
        <v/>
      </c>
      <c r="C58" s="583" t="str">
        <f>IF($C$26=TRUE,(Ⅴ２!B13),"表示不可")</f>
        <v>表示不可</v>
      </c>
      <c r="D58" s="582" t="str">
        <f>IF($C$26=TRUE,(Ⅴ２!C13),"表示不可")</f>
        <v>表示不可</v>
      </c>
      <c r="E58" s="234" t="str">
        <f>IF($C$26=TRUE,(Ⅴ２!D13),"表示不可")</f>
        <v>表示不可</v>
      </c>
      <c r="F58" s="242" t="str">
        <f>IF($C$26=TRUE,(Ⅴ２!E13),"表示不可")</f>
        <v>表示不可</v>
      </c>
      <c r="G58" s="590" t="str">
        <f>IF($C$26=TRUE,(Ⅴ２!G13),"表示不可")</f>
        <v>表示不可</v>
      </c>
      <c r="H58" s="237" t="str">
        <f t="shared" si="4"/>
        <v>表示不可</v>
      </c>
      <c r="I58" s="569" t="str">
        <f>IF(C58="表示不可","",IF(Ⅴ２!C13="","",Ⅴ２!C13))</f>
        <v/>
      </c>
      <c r="J58" s="628" t="str">
        <f>IF(I58="","",VLOOKUP(I58,県放送部員データ!$A$2:$E$300,12,0))</f>
        <v/>
      </c>
      <c r="K58" s="629" t="str">
        <f>IF(I58="","",VLOOKUP(I58,県放送部員データ!$A$2:$E$300,9,0))</f>
        <v/>
      </c>
      <c r="L58" s="630" t="str">
        <f>IF(I58="","",VLOOKUP(I58,県放送部員データ!$A$2:$E$300,13,0))</f>
        <v/>
      </c>
      <c r="M58" s="631" t="str">
        <f>IF(I58="","",VLOOKUP(I58,県放送部員データ!$A$2:$E$300,10,0))</f>
        <v/>
      </c>
      <c r="AA58" s="520" t="str">
        <f t="shared" si="5"/>
        <v/>
      </c>
      <c r="AB58" s="520" t="str">
        <f t="shared" si="5"/>
        <v>表示不可</v>
      </c>
      <c r="AC58" s="520" t="str">
        <f t="shared" si="6"/>
        <v>表示不可</v>
      </c>
      <c r="AD58" s="520" t="str">
        <f t="shared" si="7"/>
        <v>表示不可</v>
      </c>
      <c r="AE58" s="520" t="str">
        <f t="shared" si="7"/>
        <v>表示不可</v>
      </c>
      <c r="AF58" s="520" t="str">
        <f t="shared" si="7"/>
        <v>表示不可</v>
      </c>
    </row>
    <row r="59" spans="1:32" ht="15.75" customHeight="1" x14ac:dyDescent="0.15">
      <c r="A59" s="68">
        <v>9</v>
      </c>
      <c r="B59" s="232" t="str">
        <f t="shared" si="3"/>
        <v/>
      </c>
      <c r="C59" s="583" t="str">
        <f>IF($C$26=TRUE,(Ⅴ２!B14),"表示不可")</f>
        <v>表示不可</v>
      </c>
      <c r="D59" s="582" t="str">
        <f>IF($C$26=TRUE,(Ⅴ２!C14),"表示不可")</f>
        <v>表示不可</v>
      </c>
      <c r="E59" s="234" t="str">
        <f>IF($C$26=TRUE,(Ⅴ２!D14),"表示不可")</f>
        <v>表示不可</v>
      </c>
      <c r="F59" s="242" t="str">
        <f>IF($C$26=TRUE,(Ⅴ２!E14),"表示不可")</f>
        <v>表示不可</v>
      </c>
      <c r="G59" s="590" t="str">
        <f>IF($C$26=TRUE,(Ⅴ２!G14),"表示不可")</f>
        <v>表示不可</v>
      </c>
      <c r="H59" s="237" t="str">
        <f t="shared" si="4"/>
        <v>表示不可</v>
      </c>
      <c r="I59" s="569" t="str">
        <f>IF(C59="表示不可","",IF(Ⅴ２!C14="","",Ⅴ２!C14))</f>
        <v/>
      </c>
      <c r="J59" s="628" t="str">
        <f>IF(I59="","",VLOOKUP(I59,県放送部員データ!$A$2:$E$300,12,0))</f>
        <v/>
      </c>
      <c r="K59" s="629" t="str">
        <f>IF(I59="","",VLOOKUP(I59,県放送部員データ!$A$2:$E$300,9,0))</f>
        <v/>
      </c>
      <c r="L59" s="630" t="str">
        <f>IF(I59="","",VLOOKUP(I59,県放送部員データ!$A$2:$E$300,13,0))</f>
        <v/>
      </c>
      <c r="M59" s="631" t="str">
        <f>IF(I59="","",VLOOKUP(I59,県放送部員データ!$A$2:$E$300,10,0))</f>
        <v/>
      </c>
      <c r="AA59" s="520" t="str">
        <f t="shared" si="5"/>
        <v/>
      </c>
      <c r="AB59" s="520" t="str">
        <f t="shared" si="5"/>
        <v>表示不可</v>
      </c>
      <c r="AC59" s="520" t="str">
        <f t="shared" si="6"/>
        <v>表示不可</v>
      </c>
      <c r="AD59" s="520" t="str">
        <f t="shared" si="7"/>
        <v>表示不可</v>
      </c>
      <c r="AE59" s="520" t="str">
        <f t="shared" si="7"/>
        <v>表示不可</v>
      </c>
      <c r="AF59" s="520" t="str">
        <f t="shared" si="7"/>
        <v>表示不可</v>
      </c>
    </row>
    <row r="60" spans="1:32" ht="15.75" customHeight="1" thickBot="1" x14ac:dyDescent="0.2">
      <c r="A60" s="68">
        <v>10</v>
      </c>
      <c r="B60" s="267" t="str">
        <f t="shared" si="3"/>
        <v/>
      </c>
      <c r="C60" s="588" t="str">
        <f>IF($C$26=TRUE,(Ⅴ２!B15),"表示不可")</f>
        <v>表示不可</v>
      </c>
      <c r="D60" s="589" t="str">
        <f>IF($C$26=TRUE,(Ⅴ２!C15),"表示不可")</f>
        <v>表示不可</v>
      </c>
      <c r="E60" s="268" t="str">
        <f>IF($C$26=TRUE,(Ⅴ２!D15),"表示不可")</f>
        <v>表示不可</v>
      </c>
      <c r="F60" s="269" t="str">
        <f>IF($C$26=TRUE,(Ⅴ２!E15),"表示不可")</f>
        <v>表示不可</v>
      </c>
      <c r="G60" s="593" t="str">
        <f>IF($C$26=TRUE,(Ⅴ２!G15),"表示不可")</f>
        <v>表示不可</v>
      </c>
      <c r="H60" s="270" t="str">
        <f t="shared" si="4"/>
        <v>表示不可</v>
      </c>
      <c r="I60" s="569" t="str">
        <f>IF(C60="表示不可","",IF(Ⅴ２!C15="","",Ⅴ２!C15))</f>
        <v/>
      </c>
      <c r="J60" s="641" t="str">
        <f>IF(I60="","",VLOOKUP(I60,県放送部員データ!$A$2:$E$300,12,0))</f>
        <v/>
      </c>
      <c r="K60" s="642" t="str">
        <f>IF(I60="","",VLOOKUP(I60,県放送部員データ!$A$2:$E$300,9,0))</f>
        <v/>
      </c>
      <c r="L60" s="643" t="str">
        <f>IF(I60="","",VLOOKUP(I60,県放送部員データ!$A$2:$E$300,13,0))</f>
        <v/>
      </c>
      <c r="M60" s="644" t="str">
        <f>IF(I60="","",VLOOKUP(I60,県放送部員データ!$A$2:$E$300,10,0))</f>
        <v/>
      </c>
      <c r="AA60" s="520" t="str">
        <f t="shared" si="5"/>
        <v/>
      </c>
      <c r="AB60" s="520" t="str">
        <f t="shared" si="5"/>
        <v>表示不可</v>
      </c>
      <c r="AC60" s="520" t="str">
        <f t="shared" si="6"/>
        <v>表示不可</v>
      </c>
      <c r="AD60" s="520" t="str">
        <f t="shared" si="7"/>
        <v>表示不可</v>
      </c>
      <c r="AE60" s="520" t="str">
        <f t="shared" si="7"/>
        <v>表示不可</v>
      </c>
      <c r="AF60" s="520" t="str">
        <f t="shared" si="7"/>
        <v>表示不可</v>
      </c>
    </row>
    <row r="61" spans="1:32" ht="15.75" customHeight="1" x14ac:dyDescent="0.15">
      <c r="A61" s="68">
        <v>11</v>
      </c>
      <c r="B61" s="232" t="str">
        <f t="shared" si="3"/>
        <v/>
      </c>
      <c r="C61" s="583" t="str">
        <f>IF($C$26=TRUE,(Ⅴ２!B16),"表示不可")</f>
        <v>表示不可</v>
      </c>
      <c r="D61" s="582" t="str">
        <f>IF($C$26=TRUE,(Ⅴ２!C16),"表示不可")</f>
        <v>表示不可</v>
      </c>
      <c r="E61" s="234" t="str">
        <f>IF($C$26=TRUE,(Ⅴ２!D16),"表示不可")</f>
        <v>表示不可</v>
      </c>
      <c r="F61" s="235" t="str">
        <f>IF($C$26=TRUE,(Ⅴ２!E16),"表示不可")</f>
        <v>表示不可</v>
      </c>
      <c r="G61" s="590" t="str">
        <f>IF($C$26=TRUE,(Ⅴ２!G16),"表示不可")</f>
        <v>表示不可</v>
      </c>
      <c r="H61" s="237" t="str">
        <f t="shared" si="4"/>
        <v>表示不可</v>
      </c>
      <c r="I61" s="569" t="str">
        <f>IF(C61="表示不可","",IF(Ⅴ２!C16="","",Ⅴ２!C16))</f>
        <v/>
      </c>
      <c r="J61" s="645" t="str">
        <f>IF(I61="","",VLOOKUP(I61,県放送部員データ!$A$2:$E$300,12,0))</f>
        <v/>
      </c>
      <c r="K61" s="646" t="str">
        <f>IF(I61="","",VLOOKUP(I61,県放送部員データ!$A$2:$E$300,9,0))</f>
        <v/>
      </c>
      <c r="L61" s="647" t="str">
        <f>IF(I61="","",VLOOKUP(I61,県放送部員データ!$A$2:$E$300,13,0))</f>
        <v/>
      </c>
      <c r="M61" s="648" t="str">
        <f>IF(I61="","",VLOOKUP(I61,県放送部員データ!$A$2:$E$300,10,0))</f>
        <v/>
      </c>
      <c r="AA61" s="520" t="str">
        <f t="shared" si="5"/>
        <v/>
      </c>
      <c r="AB61" s="520" t="str">
        <f t="shared" si="5"/>
        <v>表示不可</v>
      </c>
      <c r="AC61" s="520" t="str">
        <f t="shared" si="6"/>
        <v>表示不可</v>
      </c>
      <c r="AD61" s="520" t="str">
        <f t="shared" si="7"/>
        <v>表示不可</v>
      </c>
      <c r="AE61" s="520" t="str">
        <f t="shared" si="7"/>
        <v>表示不可</v>
      </c>
      <c r="AF61" s="520" t="str">
        <f t="shared" si="7"/>
        <v>表示不可</v>
      </c>
    </row>
    <row r="62" spans="1:32" ht="15.75" customHeight="1" x14ac:dyDescent="0.15">
      <c r="A62" s="68">
        <v>12</v>
      </c>
      <c r="B62" s="232" t="str">
        <f t="shared" si="3"/>
        <v/>
      </c>
      <c r="C62" s="583" t="str">
        <f>IF($C$26=TRUE,(Ⅴ２!B17),"表示不可")</f>
        <v>表示不可</v>
      </c>
      <c r="D62" s="582" t="str">
        <f>IF($C$26=TRUE,(Ⅴ２!C17),"表示不可")</f>
        <v>表示不可</v>
      </c>
      <c r="E62" s="234" t="str">
        <f>IF($C$26=TRUE,(Ⅴ２!D17),"表示不可")</f>
        <v>表示不可</v>
      </c>
      <c r="F62" s="242" t="str">
        <f>IF($C$26=TRUE,(Ⅴ２!E17),"表示不可")</f>
        <v>表示不可</v>
      </c>
      <c r="G62" s="590" t="str">
        <f>IF($C$26=TRUE,(Ⅴ２!G17),"表示不可")</f>
        <v>表示不可</v>
      </c>
      <c r="H62" s="237" t="str">
        <f t="shared" si="4"/>
        <v>表示不可</v>
      </c>
      <c r="I62" s="569" t="str">
        <f>IF(C62="表示不可","",IF(Ⅴ２!C17="","",Ⅴ２!C17))</f>
        <v/>
      </c>
      <c r="J62" s="628" t="str">
        <f>IF(I62="","",VLOOKUP(I62,県放送部員データ!$A$2:$E$300,12,0))</f>
        <v/>
      </c>
      <c r="K62" s="629" t="str">
        <f>IF(I62="","",VLOOKUP(I62,県放送部員データ!$A$2:$E$300,9,0))</f>
        <v/>
      </c>
      <c r="L62" s="630" t="str">
        <f>IF(I62="","",VLOOKUP(I62,県放送部員データ!$A$2:$E$300,13,0))</f>
        <v/>
      </c>
      <c r="M62" s="640" t="str">
        <f>IF(I62="","",VLOOKUP(I62,県放送部員データ!$A$2:$E$300,10,0))</f>
        <v/>
      </c>
      <c r="AA62" s="520" t="str">
        <f t="shared" si="5"/>
        <v/>
      </c>
      <c r="AB62" s="520" t="str">
        <f t="shared" si="5"/>
        <v>表示不可</v>
      </c>
      <c r="AC62" s="520" t="str">
        <f t="shared" si="6"/>
        <v>表示不可</v>
      </c>
      <c r="AD62" s="520" t="str">
        <f t="shared" si="7"/>
        <v>表示不可</v>
      </c>
      <c r="AE62" s="520" t="str">
        <f t="shared" si="7"/>
        <v>表示不可</v>
      </c>
      <c r="AF62" s="520" t="str">
        <f t="shared" si="7"/>
        <v>表示不可</v>
      </c>
    </row>
    <row r="63" spans="1:32" ht="15.75" customHeight="1" x14ac:dyDescent="0.15">
      <c r="A63" s="68">
        <v>13</v>
      </c>
      <c r="B63" s="232" t="str">
        <f t="shared" si="3"/>
        <v/>
      </c>
      <c r="C63" s="583" t="str">
        <f>IF($C$26=TRUE,(Ⅴ２!B18),"表示不可")</f>
        <v>表示不可</v>
      </c>
      <c r="D63" s="582" t="str">
        <f>IF($C$26=TRUE,(Ⅴ２!C18),"表示不可")</f>
        <v>表示不可</v>
      </c>
      <c r="E63" s="234" t="str">
        <f>IF($C$26=TRUE,(Ⅴ２!D18),"表示不可")</f>
        <v>表示不可</v>
      </c>
      <c r="F63" s="242" t="str">
        <f>IF($C$26=TRUE,(Ⅴ２!E18),"表示不可")</f>
        <v>表示不可</v>
      </c>
      <c r="G63" s="590" t="str">
        <f>IF($C$26=TRUE,(Ⅴ２!G18),"表示不可")</f>
        <v>表示不可</v>
      </c>
      <c r="H63" s="237" t="str">
        <f t="shared" si="4"/>
        <v>表示不可</v>
      </c>
      <c r="I63" s="569" t="str">
        <f>IF(C63="表示不可","",IF(Ⅴ２!C18="","",Ⅴ２!C18))</f>
        <v/>
      </c>
      <c r="J63" s="628" t="str">
        <f>IF(I63="","",VLOOKUP(I63,県放送部員データ!$A$2:$E$300,12,0))</f>
        <v/>
      </c>
      <c r="K63" s="629" t="str">
        <f>IF(I63="","",VLOOKUP(I63,県放送部員データ!$A$2:$E$300,9,0))</f>
        <v/>
      </c>
      <c r="L63" s="630" t="str">
        <f>IF(I63="","",VLOOKUP(I63,県放送部員データ!$A$2:$E$300,13,0))</f>
        <v/>
      </c>
      <c r="M63" s="631" t="str">
        <f>IF(I63="","",VLOOKUP(I63,県放送部員データ!$A$2:$E$300,10,0))</f>
        <v/>
      </c>
      <c r="AA63" s="520" t="str">
        <f t="shared" si="5"/>
        <v/>
      </c>
      <c r="AB63" s="520" t="str">
        <f t="shared" si="5"/>
        <v>表示不可</v>
      </c>
      <c r="AC63" s="520" t="str">
        <f t="shared" si="6"/>
        <v>表示不可</v>
      </c>
      <c r="AD63" s="520" t="str">
        <f t="shared" si="7"/>
        <v>表示不可</v>
      </c>
      <c r="AE63" s="520" t="str">
        <f t="shared" si="7"/>
        <v>表示不可</v>
      </c>
      <c r="AF63" s="520" t="str">
        <f t="shared" si="7"/>
        <v>表示不可</v>
      </c>
    </row>
    <row r="64" spans="1:32" ht="15.75" customHeight="1" x14ac:dyDescent="0.15">
      <c r="A64" s="68">
        <v>14</v>
      </c>
      <c r="B64" s="232" t="str">
        <f t="shared" si="3"/>
        <v/>
      </c>
      <c r="C64" s="583" t="str">
        <f>IF($C$26=TRUE,(Ⅴ２!B19),"表示不可")</f>
        <v>表示不可</v>
      </c>
      <c r="D64" s="582" t="str">
        <f>IF($C$26=TRUE,(Ⅴ２!C19),"表示不可")</f>
        <v>表示不可</v>
      </c>
      <c r="E64" s="234" t="str">
        <f>IF($C$26=TRUE,(Ⅴ２!D19),"表示不可")</f>
        <v>表示不可</v>
      </c>
      <c r="F64" s="242" t="str">
        <f>IF($C$26=TRUE,(Ⅴ２!E19),"表示不可")</f>
        <v>表示不可</v>
      </c>
      <c r="G64" s="590" t="str">
        <f>IF($C$26=TRUE,(Ⅴ２!G19),"表示不可")</f>
        <v>表示不可</v>
      </c>
      <c r="H64" s="237" t="str">
        <f t="shared" si="4"/>
        <v>表示不可</v>
      </c>
      <c r="I64" s="569" t="str">
        <f>IF(C64="表示不可","",IF(Ⅴ２!C19="","",Ⅴ２!C19))</f>
        <v/>
      </c>
      <c r="J64" s="628" t="str">
        <f>IF(I64="","",VLOOKUP(I64,県放送部員データ!$A$2:$E$300,12,0))</f>
        <v/>
      </c>
      <c r="K64" s="629" t="str">
        <f>IF(I64="","",VLOOKUP(I64,県放送部員データ!$A$2:$E$300,9,0))</f>
        <v/>
      </c>
      <c r="L64" s="628" t="str">
        <f>IF(I64="","",VLOOKUP(I64,県放送部員データ!$A$2:$E$300,13,0))</f>
        <v/>
      </c>
      <c r="M64" s="631" t="str">
        <f>IF(I64="","",VLOOKUP(I64,県放送部員データ!$A$2:$E$300,10,0))</f>
        <v/>
      </c>
      <c r="AA64" s="520" t="str">
        <f t="shared" si="5"/>
        <v/>
      </c>
      <c r="AB64" s="520" t="str">
        <f t="shared" si="5"/>
        <v>表示不可</v>
      </c>
      <c r="AC64" s="520" t="str">
        <f t="shared" si="6"/>
        <v>表示不可</v>
      </c>
      <c r="AD64" s="520" t="str">
        <f t="shared" si="7"/>
        <v>表示不可</v>
      </c>
      <c r="AE64" s="520" t="str">
        <f t="shared" si="7"/>
        <v>表示不可</v>
      </c>
      <c r="AF64" s="520" t="str">
        <f t="shared" si="7"/>
        <v>表示不可</v>
      </c>
    </row>
    <row r="65" spans="1:88" ht="15.75" customHeight="1" thickBot="1" x14ac:dyDescent="0.2">
      <c r="A65" s="68">
        <v>15</v>
      </c>
      <c r="B65" s="249" t="str">
        <f t="shared" si="3"/>
        <v/>
      </c>
      <c r="C65" s="584" t="str">
        <f>IF($C$26=TRUE,(Ⅴ２!B20),"表示不可")</f>
        <v>表示不可</v>
      </c>
      <c r="D65" s="585" t="str">
        <f>IF($C$26=TRUE,(Ⅴ２!C20),"表示不可")</f>
        <v>表示不可</v>
      </c>
      <c r="E65" s="250" t="str">
        <f>IF($C$26=TRUE,(Ⅴ２!D20),"表示不可")</f>
        <v>表示不可</v>
      </c>
      <c r="F65" s="251" t="str">
        <f>IF($C$26=TRUE,(Ⅴ２!E20),"表示不可")</f>
        <v>表示不可</v>
      </c>
      <c r="G65" s="591" t="str">
        <f>IF($C$26=TRUE,(Ⅴ２!G20),"表示不可")</f>
        <v>表示不可</v>
      </c>
      <c r="H65" s="252" t="str">
        <f t="shared" si="4"/>
        <v>表示不可</v>
      </c>
      <c r="I65" s="569" t="str">
        <f>IF(C65="表示不可","",IF(Ⅴ２!C20="","",Ⅴ２!C20))</f>
        <v/>
      </c>
      <c r="J65" s="632" t="str">
        <f>IF(I65="","",VLOOKUP(I65,県放送部員データ!$A$2:$E$300,12,0))</f>
        <v/>
      </c>
      <c r="K65" s="633" t="str">
        <f>IF(I65="","",VLOOKUP(I65,県放送部員データ!$A$2:$E$300,9,0))</f>
        <v/>
      </c>
      <c r="L65" s="632" t="str">
        <f>IF(I65="","",VLOOKUP(I65,県放送部員データ!$A$2:$E$300,13,0))</f>
        <v/>
      </c>
      <c r="M65" s="635" t="str">
        <f>IF(I65="","",VLOOKUP(I65,県放送部員データ!$A$2:$E$300,10,0))</f>
        <v/>
      </c>
      <c r="AA65" s="520" t="str">
        <f t="shared" si="5"/>
        <v/>
      </c>
      <c r="AB65" s="520" t="str">
        <f t="shared" si="5"/>
        <v>表示不可</v>
      </c>
      <c r="AC65" s="520" t="str">
        <f t="shared" si="6"/>
        <v>表示不可</v>
      </c>
      <c r="AD65" s="520" t="str">
        <f t="shared" si="7"/>
        <v>表示不可</v>
      </c>
      <c r="AE65" s="520" t="str">
        <f t="shared" si="7"/>
        <v>表示不可</v>
      </c>
      <c r="AF65" s="520" t="str">
        <f t="shared" si="7"/>
        <v>表示不可</v>
      </c>
    </row>
    <row r="66" spans="1:88" ht="15.75" customHeight="1" x14ac:dyDescent="0.15">
      <c r="A66" s="68">
        <v>16</v>
      </c>
      <c r="B66" s="257" t="str">
        <f t="shared" si="3"/>
        <v/>
      </c>
      <c r="C66" s="586" t="str">
        <f>IF($C$26=TRUE,(Ⅴ２!B21),"表示不可")</f>
        <v>表示不可</v>
      </c>
      <c r="D66" s="587" t="str">
        <f>IF($C$26=TRUE,(Ⅴ２!C21),"表示不可")</f>
        <v>表示不可</v>
      </c>
      <c r="E66" s="259" t="str">
        <f>IF($C$26=TRUE,(Ⅴ２!D21),"表示不可")</f>
        <v>表示不可</v>
      </c>
      <c r="F66" s="260" t="str">
        <f>IF($C$26=TRUE,(Ⅴ２!E21),"表示不可")</f>
        <v>表示不可</v>
      </c>
      <c r="G66" s="592" t="str">
        <f>IF($C$26=TRUE,(Ⅴ２!G21),"表示不可")</f>
        <v>表示不可</v>
      </c>
      <c r="H66" s="262" t="str">
        <f t="shared" si="4"/>
        <v>表示不可</v>
      </c>
      <c r="I66" s="569" t="str">
        <f>IF(C66="表示不可","",IF(Ⅴ２!C21="","",Ⅴ２!C21))</f>
        <v/>
      </c>
      <c r="J66" s="636" t="str">
        <f>IF(I66="","",VLOOKUP(I66,県放送部員データ!$A$2:$E$300,12,0))</f>
        <v/>
      </c>
      <c r="K66" s="637" t="str">
        <f>IF(I66="","",VLOOKUP(I66,県放送部員データ!$A$2:$E$300,9,0))</f>
        <v/>
      </c>
      <c r="L66" s="636" t="str">
        <f>IF(I66="","",VLOOKUP(I66,県放送部員データ!$A$2:$E$300,13,0))</f>
        <v/>
      </c>
      <c r="M66" s="639" t="str">
        <f>IF(I66="","",VLOOKUP(I66,県放送部員データ!$A$2:$E$300,10,0))</f>
        <v/>
      </c>
      <c r="AA66" s="520" t="str">
        <f t="shared" si="5"/>
        <v/>
      </c>
      <c r="AB66" s="520" t="str">
        <f t="shared" si="5"/>
        <v>表示不可</v>
      </c>
      <c r="AC66" s="520" t="str">
        <f t="shared" si="6"/>
        <v>表示不可</v>
      </c>
      <c r="AD66" s="520" t="str">
        <f t="shared" si="7"/>
        <v>表示不可</v>
      </c>
      <c r="AE66" s="520" t="str">
        <f t="shared" si="7"/>
        <v>表示不可</v>
      </c>
      <c r="AF66" s="520" t="str">
        <f t="shared" si="7"/>
        <v>表示不可</v>
      </c>
    </row>
    <row r="67" spans="1:88" ht="15.75" customHeight="1" x14ac:dyDescent="0.15">
      <c r="A67" s="68">
        <v>17</v>
      </c>
      <c r="B67" s="232" t="str">
        <f t="shared" si="3"/>
        <v/>
      </c>
      <c r="C67" s="583" t="str">
        <f>IF($C$26=TRUE,(Ⅴ２!B22),"表示不可")</f>
        <v>表示不可</v>
      </c>
      <c r="D67" s="582" t="str">
        <f>IF($C$26=TRUE,(Ⅴ２!C22),"表示不可")</f>
        <v>表示不可</v>
      </c>
      <c r="E67" s="234" t="str">
        <f>IF($C$26=TRUE,(Ⅴ２!D22),"表示不可")</f>
        <v>表示不可</v>
      </c>
      <c r="F67" s="242" t="str">
        <f>IF($C$26=TRUE,(Ⅴ２!E22),"表示不可")</f>
        <v>表示不可</v>
      </c>
      <c r="G67" s="590" t="str">
        <f>IF($C$26=TRUE,(Ⅴ２!G22),"表示不可")</f>
        <v>表示不可</v>
      </c>
      <c r="H67" s="237" t="str">
        <f t="shared" si="4"/>
        <v>表示不可</v>
      </c>
      <c r="I67" s="569" t="str">
        <f>IF(C67="表示不可","",IF(Ⅴ２!C22="","",Ⅴ２!C22))</f>
        <v/>
      </c>
      <c r="J67" s="628" t="str">
        <f>IF(I67="","",VLOOKUP(I67,県放送部員データ!$A$2:$E$300,12,0))</f>
        <v/>
      </c>
      <c r="K67" s="629" t="str">
        <f>IF(I67="","",VLOOKUP(I67,県放送部員データ!$A$2:$E$300,9,0))</f>
        <v/>
      </c>
      <c r="L67" s="628" t="str">
        <f>IF(I67="","",VLOOKUP(I67,県放送部員データ!$A$2:$E$300,13,0))</f>
        <v/>
      </c>
      <c r="M67" s="631" t="str">
        <f>IF(I67="","",VLOOKUP(I67,県放送部員データ!$A$2:$E$300,10,0))</f>
        <v/>
      </c>
      <c r="AA67" s="520" t="str">
        <f t="shared" si="5"/>
        <v/>
      </c>
      <c r="AB67" s="520" t="str">
        <f t="shared" si="5"/>
        <v>表示不可</v>
      </c>
      <c r="AC67" s="520" t="str">
        <f t="shared" si="6"/>
        <v>表示不可</v>
      </c>
      <c r="AD67" s="520" t="str">
        <f t="shared" si="7"/>
        <v>表示不可</v>
      </c>
      <c r="AE67" s="520" t="str">
        <f t="shared" si="7"/>
        <v>表示不可</v>
      </c>
      <c r="AF67" s="520" t="str">
        <f t="shared" si="7"/>
        <v>表示不可</v>
      </c>
    </row>
    <row r="68" spans="1:88" ht="15.75" customHeight="1" x14ac:dyDescent="0.15">
      <c r="A68" s="68">
        <v>18</v>
      </c>
      <c r="B68" s="232" t="str">
        <f t="shared" si="3"/>
        <v/>
      </c>
      <c r="C68" s="583" t="str">
        <f>IF($C$26=TRUE,(Ⅴ２!B23),"表示不可")</f>
        <v>表示不可</v>
      </c>
      <c r="D68" s="582" t="str">
        <f>IF($C$26=TRUE,(Ⅴ２!C23),"表示不可")</f>
        <v>表示不可</v>
      </c>
      <c r="E68" s="234" t="str">
        <f>IF($C$26=TRUE,(Ⅴ２!D23),"表示不可")</f>
        <v>表示不可</v>
      </c>
      <c r="F68" s="242" t="str">
        <f>IF($C$26=TRUE,(Ⅴ２!E23),"表示不可")</f>
        <v>表示不可</v>
      </c>
      <c r="G68" s="590" t="str">
        <f>IF($C$26=TRUE,(Ⅴ２!G23),"表示不可")</f>
        <v>表示不可</v>
      </c>
      <c r="H68" s="237" t="str">
        <f t="shared" si="4"/>
        <v>表示不可</v>
      </c>
      <c r="I68" s="569" t="str">
        <f>IF(C68="表示不可","",IF(Ⅴ２!C23="","",Ⅴ２!C23))</f>
        <v/>
      </c>
      <c r="J68" s="628" t="str">
        <f>IF(I68="","",VLOOKUP(I68,県放送部員データ!$A$2:$E$300,12,0))</f>
        <v/>
      </c>
      <c r="K68" s="629" t="str">
        <f>IF(I68="","",VLOOKUP(I68,県放送部員データ!$A$2:$E$300,9,0))</f>
        <v/>
      </c>
      <c r="L68" s="628" t="str">
        <f>IF(I68="","",VLOOKUP(I68,県放送部員データ!$A$2:$E$300,13,0))</f>
        <v/>
      </c>
      <c r="M68" s="631" t="str">
        <f>IF(I68="","",VLOOKUP(I68,県放送部員データ!$A$2:$E$300,10,0))</f>
        <v/>
      </c>
      <c r="AA68" s="520" t="str">
        <f t="shared" ref="AA68:AB90" si="8">IF(B68="","",B68)</f>
        <v/>
      </c>
      <c r="AB68" s="520" t="str">
        <f t="shared" si="8"/>
        <v>表示不可</v>
      </c>
      <c r="AC68" s="520" t="str">
        <f t="shared" si="6"/>
        <v>表示不可</v>
      </c>
      <c r="AD68" s="520" t="str">
        <f t="shared" ref="AD68:AF90" si="9">IF(D68="","",D68)</f>
        <v>表示不可</v>
      </c>
      <c r="AE68" s="520" t="str">
        <f t="shared" si="9"/>
        <v>表示不可</v>
      </c>
      <c r="AF68" s="520" t="str">
        <f t="shared" si="9"/>
        <v>表示不可</v>
      </c>
    </row>
    <row r="69" spans="1:88" ht="15.75" customHeight="1" x14ac:dyDescent="0.15">
      <c r="A69" s="68">
        <v>19</v>
      </c>
      <c r="B69" s="232" t="str">
        <f t="shared" si="3"/>
        <v/>
      </c>
      <c r="C69" s="583" t="str">
        <f>IF($C$26=TRUE,(Ⅴ２!B24),"表示不可")</f>
        <v>表示不可</v>
      </c>
      <c r="D69" s="582" t="str">
        <f>IF($C$26=TRUE,(Ⅴ２!C24),"表示不可")</f>
        <v>表示不可</v>
      </c>
      <c r="E69" s="234" t="str">
        <f>IF($C$26=TRUE,(Ⅴ２!D24),"表示不可")</f>
        <v>表示不可</v>
      </c>
      <c r="F69" s="242" t="str">
        <f>IF($C$26=TRUE,(Ⅴ２!E24),"表示不可")</f>
        <v>表示不可</v>
      </c>
      <c r="G69" s="590" t="str">
        <f>IF($C$26=TRUE,(Ⅴ２!G24),"表示不可")</f>
        <v>表示不可</v>
      </c>
      <c r="H69" s="237" t="str">
        <f t="shared" si="4"/>
        <v>表示不可</v>
      </c>
      <c r="I69" s="569" t="str">
        <f>IF(C69="表示不可","",IF(Ⅴ２!C24="","",Ⅴ２!C24))</f>
        <v/>
      </c>
      <c r="J69" s="628" t="str">
        <f>IF(I69="","",VLOOKUP(I69,県放送部員データ!$A$2:$E$300,12,0))</f>
        <v/>
      </c>
      <c r="K69" s="629" t="str">
        <f>IF(I69="","",VLOOKUP(I69,県放送部員データ!$A$2:$E$300,9,0))</f>
        <v/>
      </c>
      <c r="L69" s="628" t="str">
        <f>IF(I69="","",VLOOKUP(I69,県放送部員データ!$A$2:$E$300,13,0))</f>
        <v/>
      </c>
      <c r="M69" s="631" t="str">
        <f>IF(I69="","",VLOOKUP(I69,県放送部員データ!$A$2:$E$300,10,0))</f>
        <v/>
      </c>
      <c r="AA69" s="520" t="str">
        <f t="shared" si="8"/>
        <v/>
      </c>
      <c r="AB69" s="520" t="str">
        <f t="shared" si="8"/>
        <v>表示不可</v>
      </c>
      <c r="AC69" s="520" t="str">
        <f t="shared" si="6"/>
        <v>表示不可</v>
      </c>
      <c r="AD69" s="520" t="str">
        <f t="shared" si="9"/>
        <v>表示不可</v>
      </c>
      <c r="AE69" s="520" t="str">
        <f t="shared" si="9"/>
        <v>表示不可</v>
      </c>
      <c r="AF69" s="520" t="str">
        <f t="shared" si="9"/>
        <v>表示不可</v>
      </c>
    </row>
    <row r="70" spans="1:88" ht="15.75" customHeight="1" thickBot="1" x14ac:dyDescent="0.2">
      <c r="A70" s="68">
        <v>20</v>
      </c>
      <c r="B70" s="267" t="str">
        <f t="shared" si="3"/>
        <v/>
      </c>
      <c r="C70" s="588" t="str">
        <f>IF($C$26=TRUE,(Ⅴ２!B25),"表示不可")</f>
        <v>表示不可</v>
      </c>
      <c r="D70" s="589" t="str">
        <f>IF($C$26=TRUE,(Ⅴ２!C25),"表示不可")</f>
        <v>表示不可</v>
      </c>
      <c r="E70" s="268" t="str">
        <f>IF($C$26=TRUE,(Ⅴ２!D25),"表示不可")</f>
        <v>表示不可</v>
      </c>
      <c r="F70" s="269" t="str">
        <f>IF($C$26=TRUE,(Ⅴ２!E25),"表示不可")</f>
        <v>表示不可</v>
      </c>
      <c r="G70" s="593" t="str">
        <f>IF($C$26=TRUE,(Ⅴ２!G25),"表示不可")</f>
        <v>表示不可</v>
      </c>
      <c r="H70" s="270" t="str">
        <f t="shared" si="4"/>
        <v>表示不可</v>
      </c>
      <c r="I70" s="569" t="str">
        <f>IF(C70="表示不可","",IF(Ⅴ２!C25="","",Ⅴ２!C25))</f>
        <v/>
      </c>
      <c r="J70" s="632" t="str">
        <f>IF(I70="","",VLOOKUP(I70,県放送部員データ!$A$2:$E$300,12,0))</f>
        <v/>
      </c>
      <c r="K70" s="633" t="str">
        <f>IF(I70="","",VLOOKUP(I70,県放送部員データ!$A$2:$E$300,9,0))</f>
        <v/>
      </c>
      <c r="L70" s="632" t="str">
        <f>IF(I70="","",VLOOKUP(I70,県放送部員データ!$A$2:$E$300,13,0))</f>
        <v/>
      </c>
      <c r="M70" s="635" t="str">
        <f>IF(I70="","",VLOOKUP(I70,県放送部員データ!$A$2:$E$300,10,0))</f>
        <v/>
      </c>
      <c r="AA70" s="520" t="str">
        <f t="shared" si="8"/>
        <v/>
      </c>
      <c r="AB70" s="520" t="str">
        <f t="shared" si="8"/>
        <v>表示不可</v>
      </c>
      <c r="AC70" s="520" t="str">
        <f t="shared" si="6"/>
        <v>表示不可</v>
      </c>
      <c r="AD70" s="520" t="str">
        <f t="shared" si="9"/>
        <v>表示不可</v>
      </c>
      <c r="AE70" s="520" t="str">
        <f t="shared" si="9"/>
        <v>表示不可</v>
      </c>
      <c r="AF70" s="520" t="str">
        <f t="shared" si="9"/>
        <v>表示不可</v>
      </c>
    </row>
    <row r="71" spans="1:88" ht="15.75" customHeight="1" thickTop="1" x14ac:dyDescent="0.15">
      <c r="A71" s="68">
        <v>21</v>
      </c>
      <c r="B71" s="279" t="str">
        <f>IF($C$4="", "",$C$4)</f>
        <v/>
      </c>
      <c r="C71" s="583" t="str">
        <f>IF($C$26=TRUE,(Ⅴ２!B26),"表示不可")</f>
        <v>表示不可</v>
      </c>
      <c r="D71" s="582" t="str">
        <f>IF($C$26=TRUE,(Ⅴ２!C26),"表示不可")</f>
        <v>表示不可</v>
      </c>
      <c r="E71" s="259" t="str">
        <f>IF($C$26=TRUE,(Ⅴ２!D26),"表示不可")</f>
        <v>表示不可</v>
      </c>
      <c r="F71" s="260" t="str">
        <f>IF($C$26=TRUE,(Ⅴ２!E26),"表示不可")</f>
        <v>表示不可</v>
      </c>
      <c r="G71" s="592" t="str">
        <f>IF($C$26=TRUE,(Ⅴ２!G26),"表示不可")</f>
        <v>表示不可</v>
      </c>
      <c r="H71" s="280" t="str">
        <f t="shared" si="4"/>
        <v>表示不可</v>
      </c>
      <c r="I71" s="569" t="str">
        <f>IF(C71="表示不可","",IF(Ⅴ２!C26="","",Ⅴ２!C26))</f>
        <v/>
      </c>
      <c r="J71" s="624" t="str">
        <f>IF(I71="","",VLOOKUP(I71,県放送部員データ!$A$2:$E$300,12,0))</f>
        <v/>
      </c>
      <c r="K71" s="625" t="str">
        <f>IF(I71="","",VLOOKUP(I71,県放送部員データ!$A$2:$E$300,9,0))</f>
        <v/>
      </c>
      <c r="L71" s="626" t="str">
        <f>IF(I71="","",VLOOKUP(I71,県放送部員データ!$A$2:$E$300,13,0))</f>
        <v/>
      </c>
      <c r="M71" s="627" t="str">
        <f>IF(I71="","",VLOOKUP(I71,県放送部員データ!$A$2:$E$300,10,0))</f>
        <v/>
      </c>
      <c r="AA71" s="520" t="str">
        <f t="shared" si="8"/>
        <v/>
      </c>
      <c r="AB71" s="520" t="str">
        <f t="shared" si="8"/>
        <v>表示不可</v>
      </c>
      <c r="AC71" s="520" t="str">
        <f t="shared" si="6"/>
        <v>表示不可</v>
      </c>
      <c r="AD71" s="520" t="str">
        <f t="shared" si="9"/>
        <v>表示不可</v>
      </c>
      <c r="AE71" s="520" t="str">
        <f t="shared" si="9"/>
        <v>表示不可</v>
      </c>
      <c r="AF71" s="520" t="str">
        <f t="shared" si="9"/>
        <v>表示不可</v>
      </c>
    </row>
    <row r="72" spans="1:88" ht="15.75" customHeight="1" x14ac:dyDescent="0.15">
      <c r="A72" s="68">
        <v>22</v>
      </c>
      <c r="B72" s="279" t="str">
        <f t="shared" ref="B72:B90" si="10">IF($C$4="", "",$C$4)</f>
        <v/>
      </c>
      <c r="C72" s="583" t="str">
        <f>IF($C$26=TRUE,(Ⅴ２!B27),"表示不可")</f>
        <v>表示不可</v>
      </c>
      <c r="D72" s="582" t="str">
        <f>IF($C$26=TRUE,(Ⅴ２!C27),"表示不可")</f>
        <v>表示不可</v>
      </c>
      <c r="E72" s="234" t="str">
        <f>IF($C$26=TRUE,(Ⅴ２!D27),"表示不可")</f>
        <v>表示不可</v>
      </c>
      <c r="F72" s="242" t="str">
        <f>IF($C$26=TRUE,(Ⅴ２!E27),"表示不可")</f>
        <v>表示不可</v>
      </c>
      <c r="G72" s="590" t="str">
        <f>IF($C$26=TRUE,(Ⅴ２!G27),"表示不可")</f>
        <v>表示不可</v>
      </c>
      <c r="H72" s="280" t="str">
        <f t="shared" si="4"/>
        <v>表示不可</v>
      </c>
      <c r="I72" s="569" t="str">
        <f>IF(C72="表示不可","",IF(Ⅴ２!C27="","",Ⅴ２!C27))</f>
        <v/>
      </c>
      <c r="J72" s="628" t="str">
        <f>IF(I72="","",VLOOKUP(I72,県放送部員データ!$A$2:$E$300,12,0))</f>
        <v/>
      </c>
      <c r="K72" s="629" t="str">
        <f>IF(I72="","",VLOOKUP(I72,県放送部員データ!$A$2:$E$300,9,0))</f>
        <v/>
      </c>
      <c r="L72" s="630" t="str">
        <f>IF(I72="","",VLOOKUP(I72,県放送部員データ!$A$2:$E$300,13,0))</f>
        <v/>
      </c>
      <c r="M72" s="631" t="str">
        <f>IF(I72="","",VLOOKUP(I72,県放送部員データ!$A$2:$E$300,10,0))</f>
        <v/>
      </c>
      <c r="AA72" s="520" t="str">
        <f t="shared" si="8"/>
        <v/>
      </c>
      <c r="AB72" s="520" t="str">
        <f t="shared" si="8"/>
        <v>表示不可</v>
      </c>
      <c r="AC72" s="520" t="str">
        <f t="shared" si="6"/>
        <v>表示不可</v>
      </c>
      <c r="AD72" s="520" t="str">
        <f t="shared" si="9"/>
        <v>表示不可</v>
      </c>
      <c r="AE72" s="520" t="str">
        <f t="shared" si="9"/>
        <v>表示不可</v>
      </c>
      <c r="AF72" s="520" t="str">
        <f t="shared" si="9"/>
        <v>表示不可</v>
      </c>
    </row>
    <row r="73" spans="1:88" s="281" customFormat="1" ht="15.75" customHeight="1" x14ac:dyDescent="0.25">
      <c r="A73" s="68">
        <v>23</v>
      </c>
      <c r="B73" s="279" t="str">
        <f t="shared" si="10"/>
        <v/>
      </c>
      <c r="C73" s="583" t="str">
        <f>IF($C$26=TRUE,(Ⅴ２!B28),"表示不可")</f>
        <v>表示不可</v>
      </c>
      <c r="D73" s="582" t="str">
        <f>IF($C$26=TRUE,(Ⅴ２!C28),"表示不可")</f>
        <v>表示不可</v>
      </c>
      <c r="E73" s="234" t="str">
        <f>IF($C$26=TRUE,(Ⅴ２!D28),"表示不可")</f>
        <v>表示不可</v>
      </c>
      <c r="F73" s="242" t="str">
        <f>IF($C$26=TRUE,(Ⅴ２!E28),"表示不可")</f>
        <v>表示不可</v>
      </c>
      <c r="G73" s="590" t="str">
        <f>IF($C$26=TRUE,(Ⅴ２!G28),"表示不可")</f>
        <v>表示不可</v>
      </c>
      <c r="H73" s="280" t="str">
        <f t="shared" si="4"/>
        <v>表示不可</v>
      </c>
      <c r="I73" s="569" t="str">
        <f>IF(C73="表示不可","",IF(Ⅴ２!C28="","",Ⅴ２!C28))</f>
        <v/>
      </c>
      <c r="J73" s="628" t="str">
        <f>IF(I73="","",VLOOKUP(I73,県放送部員データ!$A$2:$E$300,12,0))</f>
        <v/>
      </c>
      <c r="K73" s="629" t="str">
        <f>IF(I73="","",VLOOKUP(I73,県放送部員データ!$A$2:$E$300,9,0))</f>
        <v/>
      </c>
      <c r="L73" s="630" t="str">
        <f>IF(I73="","",VLOOKUP(I73,県放送部員データ!$A$2:$E$300,13,0))</f>
        <v/>
      </c>
      <c r="M73" s="631" t="str">
        <f>IF(I73="","",VLOOKUP(I73,県放送部員データ!$A$2:$E$300,10,0))</f>
        <v/>
      </c>
      <c r="N73" s="70"/>
      <c r="O73" s="72"/>
      <c r="P73" s="71"/>
      <c r="Q73" s="71"/>
      <c r="R73" s="71"/>
      <c r="S73" s="71"/>
      <c r="T73" s="71"/>
      <c r="U73" s="71"/>
      <c r="V73" s="71"/>
      <c r="W73" s="71"/>
      <c r="X73" s="71"/>
      <c r="Y73" s="71"/>
      <c r="Z73" s="68"/>
      <c r="AA73" s="520" t="str">
        <f t="shared" si="8"/>
        <v/>
      </c>
      <c r="AB73" s="520" t="str">
        <f t="shared" si="8"/>
        <v>表示不可</v>
      </c>
      <c r="AC73" s="520" t="str">
        <f t="shared" si="6"/>
        <v>表示不可</v>
      </c>
      <c r="AD73" s="520" t="str">
        <f t="shared" si="9"/>
        <v>表示不可</v>
      </c>
      <c r="AE73" s="520" t="str">
        <f t="shared" si="9"/>
        <v>表示不可</v>
      </c>
      <c r="AF73" s="520" t="str">
        <f t="shared" si="9"/>
        <v>表示不可</v>
      </c>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row>
    <row r="74" spans="1:88" ht="15.75" customHeight="1" x14ac:dyDescent="0.15">
      <c r="A74" s="68">
        <v>24</v>
      </c>
      <c r="B74" s="279" t="str">
        <f t="shared" si="10"/>
        <v/>
      </c>
      <c r="C74" s="583" t="str">
        <f>IF($C$26=TRUE,(Ⅴ２!B29),"表示不可")</f>
        <v>表示不可</v>
      </c>
      <c r="D74" s="582" t="str">
        <f>IF($C$26=TRUE,(Ⅴ２!C29),"表示不可")</f>
        <v>表示不可</v>
      </c>
      <c r="E74" s="234" t="str">
        <f>IF($C$26=TRUE,(Ⅴ２!D29),"表示不可")</f>
        <v>表示不可</v>
      </c>
      <c r="F74" s="242" t="str">
        <f>IF($C$26=TRUE,(Ⅴ２!E29),"表示不可")</f>
        <v>表示不可</v>
      </c>
      <c r="G74" s="590" t="str">
        <f>IF($C$26=TRUE,(Ⅴ２!G29),"表示不可")</f>
        <v>表示不可</v>
      </c>
      <c r="H74" s="280" t="str">
        <f t="shared" si="4"/>
        <v>表示不可</v>
      </c>
      <c r="I74" s="569" t="str">
        <f>IF(C74="表示不可","",IF(Ⅴ２!C29="","",Ⅴ２!C29))</f>
        <v/>
      </c>
      <c r="J74" s="628" t="str">
        <f>IF(I74="","",VLOOKUP(I74,県放送部員データ!$A$2:$E$300,12,0))</f>
        <v/>
      </c>
      <c r="K74" s="629" t="str">
        <f>IF(I74="","",VLOOKUP(I74,県放送部員データ!$A$2:$E$300,9,0))</f>
        <v/>
      </c>
      <c r="L74" s="630" t="str">
        <f>IF(I74="","",VLOOKUP(I74,県放送部員データ!$A$2:$E$300,13,0))</f>
        <v/>
      </c>
      <c r="M74" s="640" t="str">
        <f>IF(I74="","",VLOOKUP(I74,県放送部員データ!$A$2:$E$300,10,0))</f>
        <v/>
      </c>
      <c r="AA74" s="520" t="str">
        <f t="shared" si="8"/>
        <v/>
      </c>
      <c r="AB74" s="520" t="str">
        <f t="shared" si="8"/>
        <v>表示不可</v>
      </c>
      <c r="AC74" s="520" t="str">
        <f t="shared" si="6"/>
        <v>表示不可</v>
      </c>
      <c r="AD74" s="520" t="str">
        <f t="shared" si="9"/>
        <v>表示不可</v>
      </c>
      <c r="AE74" s="520" t="str">
        <f t="shared" si="9"/>
        <v>表示不可</v>
      </c>
      <c r="AF74" s="520" t="str">
        <f t="shared" si="9"/>
        <v>表示不可</v>
      </c>
    </row>
    <row r="75" spans="1:88" ht="15.75" customHeight="1" thickBot="1" x14ac:dyDescent="0.2">
      <c r="A75" s="68">
        <v>25</v>
      </c>
      <c r="B75" s="282" t="str">
        <f t="shared" si="10"/>
        <v/>
      </c>
      <c r="C75" s="584" t="str">
        <f>IF($C$26=TRUE,(Ⅴ２!B30),"表示不可")</f>
        <v>表示不可</v>
      </c>
      <c r="D75" s="585" t="str">
        <f>IF($C$26=TRUE,(Ⅴ２!C30),"表示不可")</f>
        <v>表示不可</v>
      </c>
      <c r="E75" s="250" t="str">
        <f>IF($C$26=TRUE,(Ⅴ２!D30),"表示不可")</f>
        <v>表示不可</v>
      </c>
      <c r="F75" s="251" t="str">
        <f>IF($C$26=TRUE,(Ⅴ２!E30),"表示不可")</f>
        <v>表示不可</v>
      </c>
      <c r="G75" s="591" t="str">
        <f>IF($C$26=TRUE,(Ⅴ２!G30),"表示不可")</f>
        <v>表示不可</v>
      </c>
      <c r="H75" s="283" t="str">
        <f t="shared" si="4"/>
        <v>表示不可</v>
      </c>
      <c r="I75" s="569" t="str">
        <f>IF(C75="表示不可","",IF(Ⅴ２!C30="","",Ⅴ２!C30))</f>
        <v/>
      </c>
      <c r="J75" s="632" t="str">
        <f>IF(I75="","",VLOOKUP(I75,県放送部員データ!$A$2:$E$300,12,0))</f>
        <v/>
      </c>
      <c r="K75" s="633" t="str">
        <f>IF(I75="","",VLOOKUP(I75,県放送部員データ!$A$2:$E$300,9,0))</f>
        <v/>
      </c>
      <c r="L75" s="634" t="str">
        <f>IF(I75="","",VLOOKUP(I75,県放送部員データ!$A$2:$E$300,13,0))</f>
        <v/>
      </c>
      <c r="M75" s="635" t="str">
        <f>IF(I75="","",VLOOKUP(I75,県放送部員データ!$A$2:$E$300,10,0))</f>
        <v/>
      </c>
      <c r="AA75" s="520" t="str">
        <f t="shared" si="8"/>
        <v/>
      </c>
      <c r="AB75" s="520" t="str">
        <f t="shared" si="8"/>
        <v>表示不可</v>
      </c>
      <c r="AC75" s="520" t="str">
        <f t="shared" si="6"/>
        <v>表示不可</v>
      </c>
      <c r="AD75" s="520" t="str">
        <f t="shared" si="9"/>
        <v>表示不可</v>
      </c>
      <c r="AE75" s="520" t="str">
        <f t="shared" si="9"/>
        <v>表示不可</v>
      </c>
      <c r="AF75" s="520" t="str">
        <f t="shared" si="9"/>
        <v>表示不可</v>
      </c>
    </row>
    <row r="76" spans="1:88" s="76" customFormat="1" ht="15.75" customHeight="1" x14ac:dyDescent="0.15">
      <c r="A76" s="68">
        <v>26</v>
      </c>
      <c r="B76" s="284" t="str">
        <f t="shared" si="10"/>
        <v/>
      </c>
      <c r="C76" s="586" t="str">
        <f>IF($C$26=TRUE,(Ⅴ２!B31),"表示不可")</f>
        <v>表示不可</v>
      </c>
      <c r="D76" s="587" t="str">
        <f>IF($C$26=TRUE,(Ⅴ２!C31),"表示不可")</f>
        <v>表示不可</v>
      </c>
      <c r="E76" s="259" t="str">
        <f>IF($C$26=TRUE,(Ⅴ２!D31),"表示不可")</f>
        <v>表示不可</v>
      </c>
      <c r="F76" s="260" t="str">
        <f>IF($C$26=TRUE,(Ⅴ２!E31),"表示不可")</f>
        <v>表示不可</v>
      </c>
      <c r="G76" s="592" t="str">
        <f>IF($C$26=TRUE,(Ⅴ２!G31),"表示不可")</f>
        <v>表示不可</v>
      </c>
      <c r="H76" s="285" t="str">
        <f t="shared" si="4"/>
        <v>表示不可</v>
      </c>
      <c r="I76" s="569" t="str">
        <f>IF(C76="表示不可","",IF(Ⅴ２!C31="","",Ⅴ２!C31))</f>
        <v/>
      </c>
      <c r="J76" s="636" t="str">
        <f>IF(I76="","",VLOOKUP(I76,県放送部員データ!$A$2:$E$300,12,0))</f>
        <v/>
      </c>
      <c r="K76" s="637" t="str">
        <f>IF(I76="","",VLOOKUP(I76,県放送部員データ!$A$2:$E$300,9,0))</f>
        <v/>
      </c>
      <c r="L76" s="638" t="str">
        <f>IF(I76="","",VLOOKUP(I76,県放送部員データ!$A$2:$E$300,13,0))</f>
        <v/>
      </c>
      <c r="M76" s="639" t="str">
        <f>IF(I76="","",VLOOKUP(I76,県放送部員データ!$A$2:$E$300,10,0))</f>
        <v/>
      </c>
      <c r="N76" s="70"/>
      <c r="O76" s="72"/>
      <c r="P76" s="71"/>
      <c r="Q76" s="71"/>
      <c r="R76" s="71"/>
      <c r="S76" s="71"/>
      <c r="T76" s="71"/>
      <c r="U76" s="71"/>
      <c r="V76" s="71"/>
      <c r="W76" s="71"/>
      <c r="X76" s="71"/>
      <c r="Y76" s="71"/>
      <c r="Z76" s="68"/>
      <c r="AA76" s="520" t="str">
        <f t="shared" si="8"/>
        <v/>
      </c>
      <c r="AB76" s="520" t="str">
        <f t="shared" si="8"/>
        <v>表示不可</v>
      </c>
      <c r="AC76" s="520" t="str">
        <f t="shared" si="6"/>
        <v>表示不可</v>
      </c>
      <c r="AD76" s="520" t="str">
        <f t="shared" si="9"/>
        <v>表示不可</v>
      </c>
      <c r="AE76" s="520" t="str">
        <f t="shared" si="9"/>
        <v>表示不可</v>
      </c>
      <c r="AF76" s="520" t="str">
        <f t="shared" si="9"/>
        <v>表示不可</v>
      </c>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row>
    <row r="77" spans="1:88" s="76" customFormat="1" ht="15.75" customHeight="1" x14ac:dyDescent="0.15">
      <c r="A77" s="68">
        <v>27</v>
      </c>
      <c r="B77" s="279" t="str">
        <f t="shared" si="10"/>
        <v/>
      </c>
      <c r="C77" s="583" t="str">
        <f>IF($C$26=TRUE,(Ⅴ２!B32),"表示不可")</f>
        <v>表示不可</v>
      </c>
      <c r="D77" s="582" t="str">
        <f>IF($C$26=TRUE,(Ⅴ２!C32),"表示不可")</f>
        <v>表示不可</v>
      </c>
      <c r="E77" s="234" t="str">
        <f>IF($C$26=TRUE,(Ⅴ２!D32),"表示不可")</f>
        <v>表示不可</v>
      </c>
      <c r="F77" s="242" t="str">
        <f>IF($C$26=TRUE,(Ⅴ２!E32),"表示不可")</f>
        <v>表示不可</v>
      </c>
      <c r="G77" s="590" t="str">
        <f>IF($C$26=TRUE,(Ⅴ２!G32),"表示不可")</f>
        <v>表示不可</v>
      </c>
      <c r="H77" s="280" t="str">
        <f t="shared" si="4"/>
        <v>表示不可</v>
      </c>
      <c r="I77" s="569" t="str">
        <f>IF(C77="表示不可","",IF(Ⅴ２!C32="","",Ⅴ２!C32))</f>
        <v/>
      </c>
      <c r="J77" s="628" t="str">
        <f>IF(I77="","",VLOOKUP(I77,県放送部員データ!$A$2:$E$300,12,0))</f>
        <v/>
      </c>
      <c r="K77" s="629" t="str">
        <f>IF(I77="","",VLOOKUP(I77,県放送部員データ!$A$2:$E$300,9,0))</f>
        <v/>
      </c>
      <c r="L77" s="630" t="str">
        <f>IF(I77="","",VLOOKUP(I77,県放送部員データ!$A$2:$E$300,13,0))</f>
        <v/>
      </c>
      <c r="M77" s="640" t="str">
        <f>IF(I77="","",VLOOKUP(I77,県放送部員データ!$A$2:$E$300,10,0))</f>
        <v/>
      </c>
      <c r="N77" s="70"/>
      <c r="O77" s="72"/>
      <c r="P77" s="71"/>
      <c r="Q77" s="71"/>
      <c r="R77" s="71"/>
      <c r="S77" s="71"/>
      <c r="T77" s="71"/>
      <c r="U77" s="71"/>
      <c r="V77" s="71"/>
      <c r="W77" s="68"/>
      <c r="X77" s="68"/>
      <c r="Y77" s="68"/>
      <c r="Z77" s="68"/>
      <c r="AA77" s="520" t="str">
        <f t="shared" si="8"/>
        <v/>
      </c>
      <c r="AB77" s="520" t="str">
        <f t="shared" si="8"/>
        <v>表示不可</v>
      </c>
      <c r="AC77" s="520" t="str">
        <f t="shared" si="6"/>
        <v>表示不可</v>
      </c>
      <c r="AD77" s="520" t="str">
        <f t="shared" si="9"/>
        <v>表示不可</v>
      </c>
      <c r="AE77" s="520" t="str">
        <f t="shared" si="9"/>
        <v>表示不可</v>
      </c>
      <c r="AF77" s="520" t="str">
        <f t="shared" si="9"/>
        <v>表示不可</v>
      </c>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row>
    <row r="78" spans="1:88" s="76" customFormat="1" ht="15.75" customHeight="1" x14ac:dyDescent="0.15">
      <c r="A78" s="68">
        <v>28</v>
      </c>
      <c r="B78" s="279" t="str">
        <f t="shared" si="10"/>
        <v/>
      </c>
      <c r="C78" s="583" t="str">
        <f>IF($C$26=TRUE,(Ⅴ２!B33),"表示不可")</f>
        <v>表示不可</v>
      </c>
      <c r="D78" s="582" t="str">
        <f>IF($C$26=TRUE,(Ⅴ２!C33),"表示不可")</f>
        <v>表示不可</v>
      </c>
      <c r="E78" s="234" t="str">
        <f>IF($C$26=TRUE,(Ⅴ２!D33),"表示不可")</f>
        <v>表示不可</v>
      </c>
      <c r="F78" s="242" t="str">
        <f>IF($C$26=TRUE,(Ⅴ２!E33),"表示不可")</f>
        <v>表示不可</v>
      </c>
      <c r="G78" s="590" t="str">
        <f>IF($C$26=TRUE,(Ⅴ２!G33),"表示不可")</f>
        <v>表示不可</v>
      </c>
      <c r="H78" s="280" t="str">
        <f t="shared" si="4"/>
        <v>表示不可</v>
      </c>
      <c r="I78" s="569" t="str">
        <f>IF(C78="表示不可","",IF(Ⅴ２!C33="","",Ⅴ２!C33))</f>
        <v/>
      </c>
      <c r="J78" s="628" t="str">
        <f>IF(I78="","",VLOOKUP(I78,県放送部員データ!$A$2:$E$300,12,0))</f>
        <v/>
      </c>
      <c r="K78" s="629" t="str">
        <f>IF(I78="","",VLOOKUP(I78,県放送部員データ!$A$2:$E$300,9,0))</f>
        <v/>
      </c>
      <c r="L78" s="630" t="str">
        <f>IF(I78="","",VLOOKUP(I78,県放送部員データ!$A$2:$E$300,13,0))</f>
        <v/>
      </c>
      <c r="M78" s="631" t="str">
        <f>IF(I78="","",VLOOKUP(I78,県放送部員データ!$A$2:$E$300,10,0))</f>
        <v/>
      </c>
      <c r="N78" s="70"/>
      <c r="O78" s="72"/>
      <c r="P78" s="71"/>
      <c r="Q78" s="71"/>
      <c r="R78" s="71"/>
      <c r="S78" s="71"/>
      <c r="T78" s="71"/>
      <c r="U78" s="71"/>
      <c r="V78" s="71"/>
      <c r="W78" s="68"/>
      <c r="X78" s="68"/>
      <c r="Y78" s="68"/>
      <c r="Z78" s="68"/>
      <c r="AA78" s="520" t="str">
        <f t="shared" si="8"/>
        <v/>
      </c>
      <c r="AB78" s="520" t="str">
        <f t="shared" si="8"/>
        <v>表示不可</v>
      </c>
      <c r="AC78" s="520" t="str">
        <f t="shared" si="6"/>
        <v>表示不可</v>
      </c>
      <c r="AD78" s="520" t="str">
        <f t="shared" si="9"/>
        <v>表示不可</v>
      </c>
      <c r="AE78" s="520" t="str">
        <f t="shared" si="9"/>
        <v>表示不可</v>
      </c>
      <c r="AF78" s="520" t="str">
        <f t="shared" si="9"/>
        <v>表示不可</v>
      </c>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row>
    <row r="79" spans="1:88" s="76" customFormat="1" ht="15.75" customHeight="1" x14ac:dyDescent="0.15">
      <c r="A79" s="68">
        <v>29</v>
      </c>
      <c r="B79" s="279" t="str">
        <f t="shared" si="10"/>
        <v/>
      </c>
      <c r="C79" s="583" t="str">
        <f>IF($C$26=TRUE,(Ⅴ２!B34),"表示不可")</f>
        <v>表示不可</v>
      </c>
      <c r="D79" s="582" t="str">
        <f>IF($C$26=TRUE,(Ⅴ２!C34),"表示不可")</f>
        <v>表示不可</v>
      </c>
      <c r="E79" s="234" t="str">
        <f>IF($C$26=TRUE,(Ⅴ２!D34),"表示不可")</f>
        <v>表示不可</v>
      </c>
      <c r="F79" s="242" t="str">
        <f>IF($C$26=TRUE,(Ⅴ２!E34),"表示不可")</f>
        <v>表示不可</v>
      </c>
      <c r="G79" s="590" t="str">
        <f>IF($C$26=TRUE,(Ⅴ２!G34),"表示不可")</f>
        <v>表示不可</v>
      </c>
      <c r="H79" s="280" t="str">
        <f t="shared" si="4"/>
        <v>表示不可</v>
      </c>
      <c r="I79" s="569" t="str">
        <f>IF(C79="表示不可","",IF(Ⅴ２!C34="","",Ⅴ２!C34))</f>
        <v/>
      </c>
      <c r="J79" s="628" t="str">
        <f>IF(I79="","",VLOOKUP(I79,県放送部員データ!$A$2:$E$300,12,0))</f>
        <v/>
      </c>
      <c r="K79" s="629" t="str">
        <f>IF(I79="","",VLOOKUP(I79,県放送部員データ!$A$2:$E$300,9,0))</f>
        <v/>
      </c>
      <c r="L79" s="630" t="str">
        <f>IF(I79="","",VLOOKUP(I79,県放送部員データ!$A$2:$E$300,13,0))</f>
        <v/>
      </c>
      <c r="M79" s="631" t="str">
        <f>IF(I79="","",VLOOKUP(I79,県放送部員データ!$A$2:$E$300,10,0))</f>
        <v/>
      </c>
      <c r="N79" s="70"/>
      <c r="O79" s="72"/>
      <c r="P79" s="71"/>
      <c r="Q79" s="71"/>
      <c r="R79" s="71"/>
      <c r="S79" s="71"/>
      <c r="T79" s="71"/>
      <c r="U79" s="71"/>
      <c r="V79" s="71"/>
      <c r="W79" s="68"/>
      <c r="X79" s="68"/>
      <c r="Y79" s="68"/>
      <c r="Z79" s="68"/>
      <c r="AA79" s="520" t="str">
        <f t="shared" si="8"/>
        <v/>
      </c>
      <c r="AB79" s="520" t="str">
        <f t="shared" si="8"/>
        <v>表示不可</v>
      </c>
      <c r="AC79" s="520" t="str">
        <f t="shared" si="6"/>
        <v>表示不可</v>
      </c>
      <c r="AD79" s="520" t="str">
        <f t="shared" si="9"/>
        <v>表示不可</v>
      </c>
      <c r="AE79" s="520" t="str">
        <f t="shared" si="9"/>
        <v>表示不可</v>
      </c>
      <c r="AF79" s="520" t="str">
        <f t="shared" si="9"/>
        <v>表示不可</v>
      </c>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row>
    <row r="80" spans="1:88" s="76" customFormat="1" ht="15.75" customHeight="1" thickBot="1" x14ac:dyDescent="0.2">
      <c r="A80" s="68">
        <v>30</v>
      </c>
      <c r="B80" s="286" t="str">
        <f t="shared" si="10"/>
        <v/>
      </c>
      <c r="C80" s="588" t="str">
        <f>IF($C$26=TRUE,(Ⅴ２!B35),"表示不可")</f>
        <v>表示不可</v>
      </c>
      <c r="D80" s="589" t="str">
        <f>IF($C$26=TRUE,(Ⅴ２!C35),"表示不可")</f>
        <v>表示不可</v>
      </c>
      <c r="E80" s="268" t="str">
        <f>IF($C$26=TRUE,(Ⅴ２!D35),"表示不可")</f>
        <v>表示不可</v>
      </c>
      <c r="F80" s="269" t="str">
        <f>IF($C$26=TRUE,(Ⅴ２!E35),"表示不可")</f>
        <v>表示不可</v>
      </c>
      <c r="G80" s="593" t="str">
        <f>IF($C$26=TRUE,(Ⅴ２!G35),"表示不可")</f>
        <v>表示不可</v>
      </c>
      <c r="H80" s="287" t="str">
        <f t="shared" si="4"/>
        <v>表示不可</v>
      </c>
      <c r="I80" s="569" t="str">
        <f>IF(C80="表示不可","",IF(Ⅴ２!C35="","",Ⅴ２!C35))</f>
        <v/>
      </c>
      <c r="J80" s="641" t="str">
        <f>IF(I80="","",VLOOKUP(I80,県放送部員データ!$A$2:$E$300,12,0))</f>
        <v/>
      </c>
      <c r="K80" s="642" t="str">
        <f>IF(I80="","",VLOOKUP(I80,県放送部員データ!$A$2:$E$300,9,0))</f>
        <v/>
      </c>
      <c r="L80" s="643" t="str">
        <f>IF(I80="","",VLOOKUP(I80,県放送部員データ!$A$2:$E$300,13,0))</f>
        <v/>
      </c>
      <c r="M80" s="644" t="str">
        <f>IF(I80="","",VLOOKUP(I80,県放送部員データ!$A$2:$E$300,10,0))</f>
        <v/>
      </c>
      <c r="N80" s="70"/>
      <c r="O80" s="72"/>
      <c r="P80" s="71"/>
      <c r="Q80" s="71"/>
      <c r="R80" s="71"/>
      <c r="S80" s="71"/>
      <c r="T80" s="71"/>
      <c r="U80" s="71"/>
      <c r="V80" s="71"/>
      <c r="W80" s="68"/>
      <c r="X80" s="68"/>
      <c r="Y80" s="68"/>
      <c r="Z80" s="68"/>
      <c r="AA80" s="520" t="str">
        <f t="shared" si="8"/>
        <v/>
      </c>
      <c r="AB80" s="520" t="str">
        <f t="shared" si="8"/>
        <v>表示不可</v>
      </c>
      <c r="AC80" s="520" t="str">
        <f t="shared" si="6"/>
        <v>表示不可</v>
      </c>
      <c r="AD80" s="520" t="str">
        <f t="shared" si="9"/>
        <v>表示不可</v>
      </c>
      <c r="AE80" s="520" t="str">
        <f t="shared" si="9"/>
        <v>表示不可</v>
      </c>
      <c r="AF80" s="520" t="str">
        <f t="shared" si="9"/>
        <v>表示不可</v>
      </c>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row>
    <row r="81" spans="1:88" s="76" customFormat="1" ht="15.75" customHeight="1" x14ac:dyDescent="0.15">
      <c r="A81" s="68">
        <v>31</v>
      </c>
      <c r="B81" s="279" t="str">
        <f t="shared" si="10"/>
        <v/>
      </c>
      <c r="C81" s="583" t="str">
        <f>IF($C$26=TRUE,(Ⅴ２!B36),"表示不可")</f>
        <v>表示不可</v>
      </c>
      <c r="D81" s="582" t="str">
        <f>IF($C$26=TRUE,(Ⅴ２!C36),"表示不可")</f>
        <v>表示不可</v>
      </c>
      <c r="E81" s="234" t="str">
        <f>IF($C$26=TRUE,(Ⅴ２!D36),"表示不可")</f>
        <v>表示不可</v>
      </c>
      <c r="F81" s="235" t="str">
        <f>IF($C$26=TRUE,(Ⅴ２!E36),"表示不可")</f>
        <v>表示不可</v>
      </c>
      <c r="G81" s="590" t="str">
        <f>IF($C$26=TRUE,(Ⅴ２!G36),"表示不可")</f>
        <v>表示不可</v>
      </c>
      <c r="H81" s="280" t="str">
        <f t="shared" si="4"/>
        <v>表示不可</v>
      </c>
      <c r="I81" s="569" t="str">
        <f>IF(C81="表示不可","",IF(Ⅴ２!C36="","",Ⅴ２!C36))</f>
        <v/>
      </c>
      <c r="J81" s="645" t="str">
        <f>IF(I81="","",VLOOKUP(I81,県放送部員データ!$A$2:$E$300,12,0))</f>
        <v/>
      </c>
      <c r="K81" s="646" t="str">
        <f>IF(I81="","",VLOOKUP(I81,県放送部員データ!$A$2:$E$300,9,0))</f>
        <v/>
      </c>
      <c r="L81" s="647" t="str">
        <f>IF(I81="","",VLOOKUP(I81,県放送部員データ!$A$2:$E$300,13,0))</f>
        <v/>
      </c>
      <c r="M81" s="648" t="str">
        <f>IF(I81="","",VLOOKUP(I81,県放送部員データ!$A$2:$E$300,10,0))</f>
        <v/>
      </c>
      <c r="N81" s="70"/>
      <c r="O81" s="72"/>
      <c r="P81" s="71"/>
      <c r="Q81" s="71"/>
      <c r="R81" s="71"/>
      <c r="S81" s="71"/>
      <c r="T81" s="71"/>
      <c r="U81" s="71"/>
      <c r="V81" s="71"/>
      <c r="W81" s="68"/>
      <c r="X81" s="68"/>
      <c r="Y81" s="68"/>
      <c r="Z81" s="68"/>
      <c r="AA81" s="520" t="str">
        <f t="shared" si="8"/>
        <v/>
      </c>
      <c r="AB81" s="520" t="str">
        <f t="shared" si="8"/>
        <v>表示不可</v>
      </c>
      <c r="AC81" s="520" t="str">
        <f t="shared" si="6"/>
        <v>表示不可</v>
      </c>
      <c r="AD81" s="520" t="str">
        <f t="shared" si="9"/>
        <v>表示不可</v>
      </c>
      <c r="AE81" s="520" t="str">
        <f t="shared" si="9"/>
        <v>表示不可</v>
      </c>
      <c r="AF81" s="520" t="str">
        <f t="shared" si="9"/>
        <v>表示不可</v>
      </c>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row>
    <row r="82" spans="1:88" s="76" customFormat="1" ht="15.75" customHeight="1" x14ac:dyDescent="0.15">
      <c r="A82" s="68">
        <v>32</v>
      </c>
      <c r="B82" s="279" t="str">
        <f t="shared" si="10"/>
        <v/>
      </c>
      <c r="C82" s="583" t="str">
        <f>IF($C$26=TRUE,(Ⅴ２!B37),"表示不可")</f>
        <v>表示不可</v>
      </c>
      <c r="D82" s="582" t="str">
        <f>IF($C$26=TRUE,(Ⅴ２!C37),"表示不可")</f>
        <v>表示不可</v>
      </c>
      <c r="E82" s="234" t="str">
        <f>IF($C$26=TRUE,(Ⅴ２!D37),"表示不可")</f>
        <v>表示不可</v>
      </c>
      <c r="F82" s="242" t="str">
        <f>IF($C$26=TRUE,(Ⅴ２!E37),"表示不可")</f>
        <v>表示不可</v>
      </c>
      <c r="G82" s="590" t="str">
        <f>IF($C$26=TRUE,(Ⅴ２!G37),"表示不可")</f>
        <v>表示不可</v>
      </c>
      <c r="H82" s="280" t="str">
        <f t="shared" si="4"/>
        <v>表示不可</v>
      </c>
      <c r="I82" s="569" t="str">
        <f>IF(C82="表示不可","",IF(Ⅴ２!C37="","",Ⅴ２!C37))</f>
        <v/>
      </c>
      <c r="J82" s="628" t="str">
        <f>IF(I82="","",VLOOKUP(I82,県放送部員データ!$A$2:$E$300,12,0))</f>
        <v/>
      </c>
      <c r="K82" s="629" t="str">
        <f>IF(I82="","",VLOOKUP(I82,県放送部員データ!$A$2:$E$300,9,0))</f>
        <v/>
      </c>
      <c r="L82" s="630" t="str">
        <f>IF(I82="","",VLOOKUP(I82,県放送部員データ!$A$2:$E$300,13,0))</f>
        <v/>
      </c>
      <c r="M82" s="640" t="str">
        <f>IF(I82="","",VLOOKUP(I82,県放送部員データ!$A$2:$E$300,10,0))</f>
        <v/>
      </c>
      <c r="N82" s="70"/>
      <c r="O82" s="72"/>
      <c r="P82" s="71"/>
      <c r="Q82" s="71"/>
      <c r="R82" s="71"/>
      <c r="S82" s="71"/>
      <c r="T82" s="71"/>
      <c r="U82" s="71"/>
      <c r="V82" s="71"/>
      <c r="W82" s="68"/>
      <c r="X82" s="68"/>
      <c r="Y82" s="68"/>
      <c r="Z82" s="68"/>
      <c r="AA82" s="520" t="str">
        <f t="shared" si="8"/>
        <v/>
      </c>
      <c r="AB82" s="520" t="str">
        <f t="shared" si="8"/>
        <v>表示不可</v>
      </c>
      <c r="AC82" s="520" t="str">
        <f t="shared" si="6"/>
        <v>表示不可</v>
      </c>
      <c r="AD82" s="520" t="str">
        <f t="shared" si="9"/>
        <v>表示不可</v>
      </c>
      <c r="AE82" s="520" t="str">
        <f t="shared" si="9"/>
        <v>表示不可</v>
      </c>
      <c r="AF82" s="520" t="str">
        <f t="shared" si="9"/>
        <v>表示不可</v>
      </c>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row>
    <row r="83" spans="1:88" ht="15.75" customHeight="1" x14ac:dyDescent="0.15">
      <c r="A83" s="68">
        <v>33</v>
      </c>
      <c r="B83" s="279" t="str">
        <f t="shared" si="10"/>
        <v/>
      </c>
      <c r="C83" s="583" t="str">
        <f>IF($C$26=TRUE,(Ⅴ２!B38),"表示不可")</f>
        <v>表示不可</v>
      </c>
      <c r="D83" s="582" t="str">
        <f>IF($C$26=TRUE,(Ⅴ２!C38),"表示不可")</f>
        <v>表示不可</v>
      </c>
      <c r="E83" s="234" t="str">
        <f>IF($C$26=TRUE,(Ⅴ２!D38),"表示不可")</f>
        <v>表示不可</v>
      </c>
      <c r="F83" s="242" t="str">
        <f>IF($C$26=TRUE,(Ⅴ２!E38),"表示不可")</f>
        <v>表示不可</v>
      </c>
      <c r="G83" s="590" t="str">
        <f>IF($C$26=TRUE,(Ⅴ２!G38),"表示不可")</f>
        <v>表示不可</v>
      </c>
      <c r="H83" s="280" t="str">
        <f t="shared" si="4"/>
        <v>表示不可</v>
      </c>
      <c r="I83" s="569" t="str">
        <f>IF(C83="表示不可","",IF(Ⅴ２!C38="","",Ⅴ２!C38))</f>
        <v/>
      </c>
      <c r="J83" s="628" t="str">
        <f>IF(I83="","",VLOOKUP(I83,県放送部員データ!$A$2:$E$300,12,0))</f>
        <v/>
      </c>
      <c r="K83" s="629" t="str">
        <f>IF(I83="","",VLOOKUP(I83,県放送部員データ!$A$2:$E$300,9,0))</f>
        <v/>
      </c>
      <c r="L83" s="630" t="str">
        <f>IF(I83="","",VLOOKUP(I83,県放送部員データ!$A$2:$E$300,13,0))</f>
        <v/>
      </c>
      <c r="M83" s="631" t="str">
        <f>IF(I83="","",VLOOKUP(I83,県放送部員データ!$A$2:$E$300,10,0))</f>
        <v/>
      </c>
      <c r="W83" s="68"/>
      <c r="X83" s="68"/>
      <c r="Y83" s="68"/>
      <c r="AA83" s="520" t="str">
        <f t="shared" si="8"/>
        <v/>
      </c>
      <c r="AB83" s="520" t="str">
        <f t="shared" si="8"/>
        <v>表示不可</v>
      </c>
      <c r="AC83" s="520" t="str">
        <f t="shared" si="6"/>
        <v>表示不可</v>
      </c>
      <c r="AD83" s="520" t="str">
        <f t="shared" si="9"/>
        <v>表示不可</v>
      </c>
      <c r="AE83" s="520" t="str">
        <f t="shared" si="9"/>
        <v>表示不可</v>
      </c>
      <c r="AF83" s="520" t="str">
        <f t="shared" si="9"/>
        <v>表示不可</v>
      </c>
    </row>
    <row r="84" spans="1:88" ht="15.75" customHeight="1" x14ac:dyDescent="0.15">
      <c r="A84" s="68">
        <v>34</v>
      </c>
      <c r="B84" s="279" t="str">
        <f t="shared" si="10"/>
        <v/>
      </c>
      <c r="C84" s="583" t="str">
        <f>IF($C$26=TRUE,(Ⅴ２!B39),"表示不可")</f>
        <v>表示不可</v>
      </c>
      <c r="D84" s="582" t="str">
        <f>IF($C$26=TRUE,(Ⅴ２!C39),"表示不可")</f>
        <v>表示不可</v>
      </c>
      <c r="E84" s="234" t="str">
        <f>IF($C$26=TRUE,(Ⅴ２!D39),"表示不可")</f>
        <v>表示不可</v>
      </c>
      <c r="F84" s="242" t="str">
        <f>IF($C$26=TRUE,(Ⅴ２!E39),"表示不可")</f>
        <v>表示不可</v>
      </c>
      <c r="G84" s="590" t="str">
        <f>IF($C$26=TRUE,(Ⅴ２!G39),"表示不可")</f>
        <v>表示不可</v>
      </c>
      <c r="H84" s="280" t="str">
        <f t="shared" si="4"/>
        <v>表示不可</v>
      </c>
      <c r="I84" s="569" t="str">
        <f>IF(C84="表示不可","",IF(Ⅴ２!C39="","",Ⅴ２!C39))</f>
        <v/>
      </c>
      <c r="J84" s="628" t="str">
        <f>IF(I84="","",VLOOKUP(I84,県放送部員データ!$A$2:$E$300,12,0))</f>
        <v/>
      </c>
      <c r="K84" s="629" t="str">
        <f>IF(I84="","",VLOOKUP(I84,県放送部員データ!$A$2:$E$300,9,0))</f>
        <v/>
      </c>
      <c r="L84" s="628" t="str">
        <f>IF(I84="","",VLOOKUP(I84,県放送部員データ!$A$2:$E$300,13,0))</f>
        <v/>
      </c>
      <c r="M84" s="631" t="str">
        <f>IF(I84="","",VLOOKUP(I84,県放送部員データ!$A$2:$E$300,10,0))</f>
        <v/>
      </c>
      <c r="W84" s="68"/>
      <c r="X84" s="68"/>
      <c r="Y84" s="68"/>
      <c r="AA84" s="520" t="str">
        <f t="shared" si="8"/>
        <v/>
      </c>
      <c r="AB84" s="520" t="str">
        <f t="shared" si="8"/>
        <v>表示不可</v>
      </c>
      <c r="AC84" s="520" t="str">
        <f t="shared" si="6"/>
        <v>表示不可</v>
      </c>
      <c r="AD84" s="520" t="str">
        <f t="shared" si="9"/>
        <v>表示不可</v>
      </c>
      <c r="AE84" s="520" t="str">
        <f t="shared" si="9"/>
        <v>表示不可</v>
      </c>
      <c r="AF84" s="520" t="str">
        <f t="shared" si="9"/>
        <v>表示不可</v>
      </c>
    </row>
    <row r="85" spans="1:88" ht="15.75" customHeight="1" thickBot="1" x14ac:dyDescent="0.2">
      <c r="A85" s="68">
        <v>35</v>
      </c>
      <c r="B85" s="282" t="str">
        <f t="shared" si="10"/>
        <v/>
      </c>
      <c r="C85" s="584" t="str">
        <f>IF($C$26=TRUE,(Ⅴ２!B40),"表示不可")</f>
        <v>表示不可</v>
      </c>
      <c r="D85" s="585" t="str">
        <f>IF($C$26=TRUE,(Ⅴ２!C40),"表示不可")</f>
        <v>表示不可</v>
      </c>
      <c r="E85" s="250" t="str">
        <f>IF($C$26=TRUE,(Ⅴ２!D40),"表示不可")</f>
        <v>表示不可</v>
      </c>
      <c r="F85" s="251" t="str">
        <f>IF($C$26=TRUE,(Ⅴ２!E40),"表示不可")</f>
        <v>表示不可</v>
      </c>
      <c r="G85" s="591" t="str">
        <f>IF($C$26=TRUE,(Ⅴ２!G40),"表示不可")</f>
        <v>表示不可</v>
      </c>
      <c r="H85" s="283" t="str">
        <f t="shared" si="4"/>
        <v>表示不可</v>
      </c>
      <c r="I85" s="569" t="str">
        <f>IF(C85="表示不可","",IF(Ⅴ２!C40="","",Ⅴ２!C40))</f>
        <v/>
      </c>
      <c r="J85" s="632" t="str">
        <f>IF(I85="","",VLOOKUP(I85,県放送部員データ!$A$2:$E$300,12,0))</f>
        <v/>
      </c>
      <c r="K85" s="633" t="str">
        <f>IF(I85="","",VLOOKUP(I85,県放送部員データ!$A$2:$E$300,9,0))</f>
        <v/>
      </c>
      <c r="L85" s="632" t="str">
        <f>IF(I85="","",VLOOKUP(I85,県放送部員データ!$A$2:$E$300,13,0))</f>
        <v/>
      </c>
      <c r="M85" s="635" t="str">
        <f>IF(I85="","",VLOOKUP(I85,県放送部員データ!$A$2:$E$300,10,0))</f>
        <v/>
      </c>
      <c r="W85" s="68"/>
      <c r="X85" s="68"/>
      <c r="Y85" s="68"/>
      <c r="AA85" s="520" t="str">
        <f t="shared" si="8"/>
        <v/>
      </c>
      <c r="AB85" s="520" t="str">
        <f t="shared" si="8"/>
        <v>表示不可</v>
      </c>
      <c r="AC85" s="520" t="str">
        <f t="shared" si="6"/>
        <v>表示不可</v>
      </c>
      <c r="AD85" s="520" t="str">
        <f t="shared" si="9"/>
        <v>表示不可</v>
      </c>
      <c r="AE85" s="520" t="str">
        <f t="shared" si="9"/>
        <v>表示不可</v>
      </c>
      <c r="AF85" s="520" t="str">
        <f t="shared" si="9"/>
        <v>表示不可</v>
      </c>
    </row>
    <row r="86" spans="1:88" ht="15.75" customHeight="1" x14ac:dyDescent="0.15">
      <c r="A86" s="68">
        <v>36</v>
      </c>
      <c r="B86" s="284" t="str">
        <f t="shared" si="10"/>
        <v/>
      </c>
      <c r="C86" s="586" t="str">
        <f>IF($C$26=TRUE,(Ⅴ２!B41),"表示不可")</f>
        <v>表示不可</v>
      </c>
      <c r="D86" s="587" t="str">
        <f>IF($C$26=TRUE,(Ⅴ２!C41),"表示不可")</f>
        <v>表示不可</v>
      </c>
      <c r="E86" s="259" t="str">
        <f>IF($C$26=TRUE,(Ⅴ２!D41),"表示不可")</f>
        <v>表示不可</v>
      </c>
      <c r="F86" s="260" t="str">
        <f>IF($C$26=TRUE,(Ⅴ２!E41),"表示不可")</f>
        <v>表示不可</v>
      </c>
      <c r="G86" s="592" t="str">
        <f>IF($C$26=TRUE,(Ⅴ２!G41),"表示不可")</f>
        <v>表示不可</v>
      </c>
      <c r="H86" s="285" t="str">
        <f t="shared" si="4"/>
        <v>表示不可</v>
      </c>
      <c r="I86" s="569" t="str">
        <f>IF(C86="表示不可","",IF(Ⅴ２!C41="","",Ⅴ２!C41))</f>
        <v/>
      </c>
      <c r="J86" s="636" t="str">
        <f>IF(I86="","",VLOOKUP(I86,県放送部員データ!$A$2:$E$300,12,0))</f>
        <v/>
      </c>
      <c r="K86" s="637" t="str">
        <f>IF(I86="","",VLOOKUP(I86,県放送部員データ!$A$2:$E$300,9,0))</f>
        <v/>
      </c>
      <c r="L86" s="636" t="str">
        <f>IF(I86="","",VLOOKUP(I86,県放送部員データ!$A$2:$E$300,13,0))</f>
        <v/>
      </c>
      <c r="M86" s="639" t="str">
        <f>IF(I86="","",VLOOKUP(I86,県放送部員データ!$A$2:$E$300,10,0))</f>
        <v/>
      </c>
      <c r="W86" s="68"/>
      <c r="X86" s="68"/>
      <c r="Y86" s="68"/>
      <c r="AA86" s="520" t="str">
        <f t="shared" si="8"/>
        <v/>
      </c>
      <c r="AB86" s="520" t="str">
        <f t="shared" si="8"/>
        <v>表示不可</v>
      </c>
      <c r="AC86" s="520" t="str">
        <f t="shared" si="6"/>
        <v>表示不可</v>
      </c>
      <c r="AD86" s="520" t="str">
        <f t="shared" si="9"/>
        <v>表示不可</v>
      </c>
      <c r="AE86" s="520" t="str">
        <f t="shared" si="9"/>
        <v>表示不可</v>
      </c>
      <c r="AF86" s="520" t="str">
        <f t="shared" si="9"/>
        <v>表示不可</v>
      </c>
    </row>
    <row r="87" spans="1:88" ht="15.75" customHeight="1" x14ac:dyDescent="0.15">
      <c r="A87" s="68">
        <v>37</v>
      </c>
      <c r="B87" s="279" t="str">
        <f t="shared" si="10"/>
        <v/>
      </c>
      <c r="C87" s="583" t="str">
        <f>IF($C$26=TRUE,(Ⅴ２!B42),"表示不可")</f>
        <v>表示不可</v>
      </c>
      <c r="D87" s="582" t="str">
        <f>IF($C$26=TRUE,(Ⅴ２!C42),"表示不可")</f>
        <v>表示不可</v>
      </c>
      <c r="E87" s="234" t="str">
        <f>IF($C$26=TRUE,(Ⅴ２!D42),"表示不可")</f>
        <v>表示不可</v>
      </c>
      <c r="F87" s="242" t="str">
        <f>IF($C$26=TRUE,(Ⅴ２!E42),"表示不可")</f>
        <v>表示不可</v>
      </c>
      <c r="G87" s="590" t="str">
        <f>IF($C$26=TRUE,(Ⅴ２!G42),"表示不可")</f>
        <v>表示不可</v>
      </c>
      <c r="H87" s="280" t="str">
        <f t="shared" si="4"/>
        <v>表示不可</v>
      </c>
      <c r="I87" s="569" t="str">
        <f>IF(C87="表示不可","",IF(Ⅴ２!C42="","",Ⅴ２!C42))</f>
        <v/>
      </c>
      <c r="J87" s="628" t="str">
        <f>IF(I87="","",VLOOKUP(I87,県放送部員データ!$A$2:$E$300,12,0))</f>
        <v/>
      </c>
      <c r="K87" s="629" t="str">
        <f>IF(I87="","",VLOOKUP(I87,県放送部員データ!$A$2:$E$300,9,0))</f>
        <v/>
      </c>
      <c r="L87" s="628" t="str">
        <f>IF(I87="","",VLOOKUP(I87,県放送部員データ!$A$2:$E$300,13,0))</f>
        <v/>
      </c>
      <c r="M87" s="631" t="str">
        <f>IF(I87="","",VLOOKUP(I87,県放送部員データ!$A$2:$E$300,10,0))</f>
        <v/>
      </c>
      <c r="W87" s="68"/>
      <c r="X87" s="68"/>
      <c r="Y87" s="68"/>
      <c r="AA87" s="520" t="str">
        <f t="shared" si="8"/>
        <v/>
      </c>
      <c r="AB87" s="520" t="str">
        <f t="shared" si="8"/>
        <v>表示不可</v>
      </c>
      <c r="AC87" s="520" t="str">
        <f t="shared" si="6"/>
        <v>表示不可</v>
      </c>
      <c r="AD87" s="520" t="str">
        <f t="shared" si="9"/>
        <v>表示不可</v>
      </c>
      <c r="AE87" s="520" t="str">
        <f t="shared" si="9"/>
        <v>表示不可</v>
      </c>
      <c r="AF87" s="520" t="str">
        <f t="shared" si="9"/>
        <v>表示不可</v>
      </c>
    </row>
    <row r="88" spans="1:88" ht="15.75" customHeight="1" x14ac:dyDescent="0.15">
      <c r="A88" s="68">
        <v>38</v>
      </c>
      <c r="B88" s="279" t="str">
        <f t="shared" si="10"/>
        <v/>
      </c>
      <c r="C88" s="583" t="str">
        <f>IF($C$26=TRUE,(Ⅴ２!B43),"表示不可")</f>
        <v>表示不可</v>
      </c>
      <c r="D88" s="582" t="str">
        <f>IF($C$26=TRUE,(Ⅴ２!C43),"表示不可")</f>
        <v>表示不可</v>
      </c>
      <c r="E88" s="234" t="str">
        <f>IF($C$26=TRUE,(Ⅴ２!D43),"表示不可")</f>
        <v>表示不可</v>
      </c>
      <c r="F88" s="242" t="str">
        <f>IF($C$26=TRUE,(Ⅴ２!E43),"表示不可")</f>
        <v>表示不可</v>
      </c>
      <c r="G88" s="590" t="str">
        <f>IF($C$26=TRUE,(Ⅴ２!G43),"表示不可")</f>
        <v>表示不可</v>
      </c>
      <c r="H88" s="280" t="str">
        <f t="shared" si="4"/>
        <v>表示不可</v>
      </c>
      <c r="I88" s="569" t="str">
        <f>IF(C88="表示不可","",IF(Ⅴ２!C43="","",Ⅴ２!C43))</f>
        <v/>
      </c>
      <c r="J88" s="628" t="str">
        <f>IF(I88="","",VLOOKUP(I88,県放送部員データ!$A$2:$E$300,12,0))</f>
        <v/>
      </c>
      <c r="K88" s="629" t="str">
        <f>IF(I88="","",VLOOKUP(I88,県放送部員データ!$A$2:$E$300,9,0))</f>
        <v/>
      </c>
      <c r="L88" s="628" t="str">
        <f>IF(I88="","",VLOOKUP(I88,県放送部員データ!$A$2:$E$300,13,0))</f>
        <v/>
      </c>
      <c r="M88" s="631" t="str">
        <f>IF(I88="","",VLOOKUP(I88,県放送部員データ!$A$2:$E$300,10,0))</f>
        <v/>
      </c>
      <c r="W88" s="68"/>
      <c r="X88" s="68"/>
      <c r="Y88" s="68"/>
      <c r="AA88" s="520" t="str">
        <f t="shared" si="8"/>
        <v/>
      </c>
      <c r="AB88" s="520" t="str">
        <f t="shared" si="8"/>
        <v>表示不可</v>
      </c>
      <c r="AC88" s="520" t="str">
        <f t="shared" si="6"/>
        <v>表示不可</v>
      </c>
      <c r="AD88" s="520" t="str">
        <f t="shared" si="9"/>
        <v>表示不可</v>
      </c>
      <c r="AE88" s="520" t="str">
        <f t="shared" si="9"/>
        <v>表示不可</v>
      </c>
      <c r="AF88" s="520" t="str">
        <f t="shared" si="9"/>
        <v>表示不可</v>
      </c>
    </row>
    <row r="89" spans="1:88" ht="15.75" customHeight="1" x14ac:dyDescent="0.15">
      <c r="A89" s="68">
        <v>39</v>
      </c>
      <c r="B89" s="279" t="str">
        <f t="shared" si="10"/>
        <v/>
      </c>
      <c r="C89" s="583" t="str">
        <f>IF($C$26=TRUE,(Ⅴ２!B44),"表示不可")</f>
        <v>表示不可</v>
      </c>
      <c r="D89" s="582" t="str">
        <f>IF($C$26=TRUE,(Ⅴ２!C44),"表示不可")</f>
        <v>表示不可</v>
      </c>
      <c r="E89" s="234" t="str">
        <f>IF($C$26=TRUE,(Ⅴ２!D44),"表示不可")</f>
        <v>表示不可</v>
      </c>
      <c r="F89" s="242" t="str">
        <f>IF($C$26=TRUE,(Ⅴ２!E44),"表示不可")</f>
        <v>表示不可</v>
      </c>
      <c r="G89" s="590" t="str">
        <f>IF($C$26=TRUE,(Ⅴ２!G44),"表示不可")</f>
        <v>表示不可</v>
      </c>
      <c r="H89" s="280" t="str">
        <f t="shared" si="4"/>
        <v>表示不可</v>
      </c>
      <c r="I89" s="569" t="str">
        <f>IF(C89="表示不可","",IF(Ⅴ２!C44="","",Ⅴ２!C44))</f>
        <v/>
      </c>
      <c r="J89" s="628" t="str">
        <f>IF(I89="","",VLOOKUP(I89,県放送部員データ!$A$2:$E$300,12,0))</f>
        <v/>
      </c>
      <c r="K89" s="629" t="str">
        <f>IF(I89="","",VLOOKUP(I89,県放送部員データ!$A$2:$E$300,9,0))</f>
        <v/>
      </c>
      <c r="L89" s="628" t="str">
        <f>IF(I89="","",VLOOKUP(I89,県放送部員データ!$A$2:$E$300,13,0))</f>
        <v/>
      </c>
      <c r="M89" s="631" t="str">
        <f>IF(I89="","",VLOOKUP(I89,県放送部員データ!$A$2:$E$300,10,0))</f>
        <v/>
      </c>
      <c r="W89" s="68"/>
      <c r="X89" s="68"/>
      <c r="Y89" s="68"/>
      <c r="AA89" s="520" t="str">
        <f t="shared" si="8"/>
        <v/>
      </c>
      <c r="AB89" s="520" t="str">
        <f t="shared" si="8"/>
        <v>表示不可</v>
      </c>
      <c r="AC89" s="520" t="str">
        <f t="shared" si="6"/>
        <v>表示不可</v>
      </c>
      <c r="AD89" s="520" t="str">
        <f t="shared" si="9"/>
        <v>表示不可</v>
      </c>
      <c r="AE89" s="520" t="str">
        <f t="shared" si="9"/>
        <v>表示不可</v>
      </c>
      <c r="AF89" s="520" t="str">
        <f t="shared" si="9"/>
        <v>表示不可</v>
      </c>
    </row>
    <row r="90" spans="1:88" ht="15.75" customHeight="1" thickBot="1" x14ac:dyDescent="0.2">
      <c r="A90" s="68">
        <v>40</v>
      </c>
      <c r="B90" s="286" t="str">
        <f t="shared" si="10"/>
        <v/>
      </c>
      <c r="C90" s="588" t="str">
        <f>IF($C$26=TRUE,(Ⅴ２!B45),"表示不可")</f>
        <v>表示不可</v>
      </c>
      <c r="D90" s="589" t="str">
        <f>IF($C$26=TRUE,(Ⅴ２!C45),"表示不可")</f>
        <v>表示不可</v>
      </c>
      <c r="E90" s="268" t="str">
        <f>IF($C$26=TRUE,(Ⅴ２!D45),"表示不可")</f>
        <v>表示不可</v>
      </c>
      <c r="F90" s="269" t="str">
        <f>IF($C$26=TRUE,(Ⅴ２!E45),"表示不可")</f>
        <v>表示不可</v>
      </c>
      <c r="G90" s="593" t="str">
        <f>IF($C$26=TRUE,(Ⅴ２!G45),"表示不可")</f>
        <v>表示不可</v>
      </c>
      <c r="H90" s="287" t="str">
        <f t="shared" si="4"/>
        <v>表示不可</v>
      </c>
      <c r="I90" s="569" t="str">
        <f>IF(C90="表示不可","",IF(Ⅴ２!C45="","",Ⅴ２!C45))</f>
        <v/>
      </c>
      <c r="J90" s="632" t="str">
        <f>IF(I90="","",VLOOKUP(I90,県放送部員データ!$A$2:$E$300,12,0))</f>
        <v/>
      </c>
      <c r="K90" s="633" t="str">
        <f>IF(I90="","",VLOOKUP(I90,県放送部員データ!$A$2:$E$300,9,0))</f>
        <v/>
      </c>
      <c r="L90" s="632" t="str">
        <f>IF(I90="","",VLOOKUP(I90,県放送部員データ!$A$2:$E$300,13,0))</f>
        <v/>
      </c>
      <c r="M90" s="635" t="str">
        <f>IF(I90="","",VLOOKUP(I90,県放送部員データ!$A$2:$E$300,10,0))</f>
        <v/>
      </c>
      <c r="W90" s="68"/>
      <c r="X90" s="68"/>
      <c r="Y90" s="68"/>
      <c r="AA90" s="520" t="str">
        <f t="shared" si="8"/>
        <v/>
      </c>
      <c r="AB90" s="520" t="str">
        <f t="shared" si="8"/>
        <v>表示不可</v>
      </c>
      <c r="AC90" s="520" t="str">
        <f t="shared" si="6"/>
        <v>表示不可</v>
      </c>
      <c r="AD90" s="520" t="str">
        <f t="shared" si="9"/>
        <v>表示不可</v>
      </c>
      <c r="AE90" s="520" t="str">
        <f t="shared" si="9"/>
        <v>表示不可</v>
      </c>
      <c r="AF90" s="520" t="str">
        <f t="shared" si="9"/>
        <v>表示不可</v>
      </c>
    </row>
    <row r="91" spans="1:88" ht="6" customHeight="1" x14ac:dyDescent="0.15">
      <c r="L91" s="82"/>
    </row>
    <row r="92" spans="1:88" ht="59.25" customHeight="1" x14ac:dyDescent="0.25">
      <c r="C92" s="788" t="str">
        <f>"　高文連個人情報に関する保護規定を承諾したうえで、上記のとおり"&amp;B1&amp;"への参加を申し込みます。"</f>
        <v>　高文連個人情報に関する保護規定を承諾したうえで、上記のとおり第48回宮崎県高等学校新人放送コンテスト 
第47回九州高校放送コンテスト宮崎県予選
第9回全九州高等学校総合文化祭福岡大会 宮崎県予選
第50回全国高等学校総合文化祭 放送部門
AM部門・VM部門 宮崎県予選への参加を申し込みます。</v>
      </c>
      <c r="D92" s="788"/>
      <c r="E92" s="788"/>
      <c r="F92" s="788"/>
      <c r="G92" s="788"/>
      <c r="H92" s="788"/>
      <c r="I92" s="788"/>
      <c r="L92" s="82"/>
      <c r="P92" s="213"/>
      <c r="Q92" s="213"/>
      <c r="R92" s="213"/>
      <c r="S92" s="213"/>
      <c r="T92" s="213"/>
      <c r="U92" s="213"/>
      <c r="V92" s="213"/>
    </row>
    <row r="93" spans="1:88" ht="15.75" customHeight="1" x14ac:dyDescent="0.25">
      <c r="A93" s="281"/>
      <c r="B93" s="281"/>
      <c r="C93" s="787">
        <f ca="1">(Ⅰ!C23)</f>
        <v>45937</v>
      </c>
      <c r="D93" s="787"/>
      <c r="E93" s="281"/>
      <c r="G93" s="281"/>
      <c r="H93" s="100"/>
      <c r="I93" s="100"/>
      <c r="J93" s="281"/>
      <c r="L93" s="82"/>
      <c r="W93" s="213"/>
      <c r="X93" s="213"/>
      <c r="Z93" s="281"/>
      <c r="AA93" s="281"/>
      <c r="AB93" s="281"/>
      <c r="AC93" s="281"/>
      <c r="AD93" s="281"/>
      <c r="AE93" s="281"/>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c r="BO93" s="281"/>
      <c r="BP93" s="281"/>
      <c r="BQ93" s="281"/>
      <c r="BR93" s="281"/>
      <c r="BS93" s="281"/>
      <c r="BT93" s="281"/>
      <c r="BU93" s="281"/>
      <c r="BV93" s="281"/>
      <c r="BW93" s="281"/>
      <c r="BX93" s="281"/>
      <c r="BY93" s="281"/>
      <c r="BZ93" s="281"/>
      <c r="CA93" s="281"/>
      <c r="CB93" s="281"/>
      <c r="CC93" s="281"/>
      <c r="CD93" s="281"/>
      <c r="CE93" s="281"/>
      <c r="CF93" s="281"/>
      <c r="CG93" s="281"/>
      <c r="CH93" s="281"/>
      <c r="CI93" s="281"/>
      <c r="CJ93" s="281"/>
    </row>
    <row r="94" spans="1:88" ht="15.75" customHeight="1" x14ac:dyDescent="0.15">
      <c r="C94" s="289" t="s">
        <v>334</v>
      </c>
      <c r="D94" s="289"/>
      <c r="F94" s="74" t="s">
        <v>308</v>
      </c>
      <c r="G94" s="124">
        <f>C3</f>
        <v>0</v>
      </c>
      <c r="H94" s="290"/>
      <c r="I94" s="290"/>
      <c r="L94" s="82"/>
      <c r="M94" s="82"/>
      <c r="N94" s="76"/>
    </row>
    <row r="95" spans="1:88" ht="15.75" customHeight="1" x14ac:dyDescent="0.15">
      <c r="C95" s="289" t="str">
        <f>Ⅵ１!C95</f>
        <v>（日南高等学校校長）</v>
      </c>
      <c r="D95" s="289"/>
      <c r="F95" s="291" t="s">
        <v>335</v>
      </c>
      <c r="G95" s="853">
        <f>(Ⅰ!C21)</f>
        <v>0</v>
      </c>
      <c r="H95" s="853"/>
      <c r="I95" s="292" t="s">
        <v>336</v>
      </c>
      <c r="K95" s="82"/>
      <c r="L95" s="82"/>
      <c r="M95" s="82"/>
      <c r="N95" s="76"/>
      <c r="P95" s="82"/>
      <c r="Q95" s="82"/>
      <c r="R95" s="82"/>
      <c r="S95" s="82"/>
      <c r="T95" s="82"/>
      <c r="U95" s="82"/>
      <c r="V95" s="82"/>
    </row>
    <row r="96" spans="1:88" s="76" customFormat="1" ht="61.5" customHeight="1" x14ac:dyDescent="0.15">
      <c r="B96" s="789"/>
      <c r="C96" s="789"/>
      <c r="D96" s="789"/>
      <c r="E96" s="789"/>
      <c r="F96" s="789"/>
      <c r="G96" s="790"/>
      <c r="H96" s="790"/>
      <c r="I96" s="790"/>
      <c r="K96" s="82"/>
      <c r="L96" s="82"/>
      <c r="M96" s="71"/>
      <c r="O96" s="72"/>
      <c r="P96" s="82"/>
      <c r="Q96" s="82"/>
      <c r="R96" s="82"/>
      <c r="S96" s="82"/>
      <c r="T96" s="82"/>
      <c r="U96" s="82"/>
      <c r="V96" s="82"/>
      <c r="W96" s="82"/>
      <c r="X96" s="82"/>
      <c r="Y96" s="82"/>
    </row>
    <row r="97" spans="2:25" s="76" customFormat="1" ht="21" customHeight="1" x14ac:dyDescent="0.15">
      <c r="B97" s="221"/>
      <c r="C97" s="791" t="s">
        <v>1166</v>
      </c>
      <c r="D97" s="791"/>
      <c r="E97" s="791"/>
      <c r="F97" s="791"/>
      <c r="G97" s="791"/>
      <c r="H97" s="791"/>
      <c r="I97" s="87"/>
      <c r="K97" s="82"/>
      <c r="L97" s="82"/>
      <c r="M97" s="71"/>
      <c r="O97" s="72"/>
      <c r="P97" s="82"/>
      <c r="Q97" s="82"/>
      <c r="R97" s="82"/>
      <c r="S97" s="82"/>
      <c r="T97" s="82"/>
      <c r="U97" s="82"/>
      <c r="V97" s="82"/>
      <c r="W97" s="82"/>
      <c r="X97" s="82"/>
      <c r="Y97" s="82"/>
    </row>
    <row r="98" spans="2:25" s="76" customFormat="1" ht="7.5" customHeight="1" x14ac:dyDescent="0.25">
      <c r="B98" s="215"/>
      <c r="C98" s="215"/>
      <c r="D98" s="144"/>
      <c r="F98" s="173"/>
      <c r="G98" s="173"/>
      <c r="H98" s="87"/>
      <c r="I98" s="87"/>
      <c r="K98" s="82"/>
      <c r="L98" s="82"/>
      <c r="M98" s="71"/>
      <c r="O98" s="72"/>
      <c r="P98" s="82"/>
      <c r="Q98" s="82"/>
      <c r="R98" s="82"/>
      <c r="S98" s="82"/>
      <c r="T98" s="82"/>
      <c r="U98" s="82"/>
      <c r="V98" s="82"/>
      <c r="W98" s="82"/>
      <c r="X98" s="82"/>
      <c r="Y98" s="82"/>
    </row>
    <row r="99" spans="2:25" s="76" customFormat="1" ht="16.5" customHeight="1" x14ac:dyDescent="0.15">
      <c r="B99" s="73"/>
      <c r="C99" s="792" t="s">
        <v>1167</v>
      </c>
      <c r="D99" s="792"/>
      <c r="E99" s="792"/>
      <c r="F99" s="792"/>
      <c r="G99" s="792"/>
      <c r="H99" s="792"/>
      <c r="I99" s="221"/>
      <c r="K99" s="82"/>
      <c r="L99" s="82"/>
      <c r="M99" s="71"/>
      <c r="O99" s="72"/>
      <c r="P99" s="82"/>
      <c r="Q99" s="82"/>
      <c r="R99" s="82"/>
      <c r="S99" s="82"/>
      <c r="T99" s="82"/>
      <c r="U99" s="82"/>
      <c r="V99" s="82"/>
      <c r="W99" s="82"/>
      <c r="X99" s="82"/>
      <c r="Y99" s="82"/>
    </row>
    <row r="100" spans="2:25" s="76" customFormat="1" ht="7.5" hidden="1" customHeight="1" x14ac:dyDescent="0.15">
      <c r="B100" s="222"/>
      <c r="C100" s="792"/>
      <c r="D100" s="792"/>
      <c r="E100" s="792"/>
      <c r="F100" s="792"/>
      <c r="G100" s="792"/>
      <c r="H100" s="792"/>
      <c r="I100" s="217"/>
      <c r="K100" s="82"/>
      <c r="L100" s="82"/>
      <c r="M100" s="82"/>
      <c r="O100" s="72"/>
      <c r="P100" s="82"/>
      <c r="Q100" s="82"/>
      <c r="R100" s="82"/>
      <c r="S100" s="82"/>
      <c r="T100" s="82"/>
      <c r="U100" s="82"/>
      <c r="V100" s="82"/>
      <c r="W100" s="82"/>
      <c r="X100" s="82"/>
      <c r="Y100" s="82"/>
    </row>
    <row r="101" spans="2:25" s="76" customFormat="1" ht="16.5" hidden="1" customHeight="1" x14ac:dyDescent="0.15">
      <c r="B101" s="224"/>
      <c r="C101" s="792"/>
      <c r="D101" s="792"/>
      <c r="E101" s="792"/>
      <c r="F101" s="792"/>
      <c r="G101" s="792"/>
      <c r="H101" s="792"/>
      <c r="I101" s="221"/>
      <c r="K101" s="82"/>
      <c r="L101" s="82"/>
      <c r="M101" s="82"/>
      <c r="O101" s="72"/>
      <c r="P101" s="82"/>
      <c r="Q101" s="82"/>
      <c r="R101" s="82"/>
      <c r="S101" s="82"/>
      <c r="T101" s="82"/>
      <c r="U101" s="82"/>
      <c r="V101" s="82"/>
      <c r="W101" s="82"/>
      <c r="X101" s="82"/>
      <c r="Y101" s="82"/>
    </row>
    <row r="102" spans="2:25" s="76" customFormat="1" ht="7.5" customHeight="1" x14ac:dyDescent="0.15">
      <c r="B102" s="87"/>
      <c r="C102" s="792"/>
      <c r="D102" s="792"/>
      <c r="E102" s="792"/>
      <c r="F102" s="792"/>
      <c r="G102" s="792"/>
      <c r="H102" s="792"/>
      <c r="I102" s="221"/>
      <c r="K102" s="82"/>
      <c r="L102" s="82"/>
      <c r="M102" s="71"/>
      <c r="O102" s="72"/>
      <c r="P102" s="71"/>
      <c r="Q102" s="71"/>
      <c r="R102" s="71"/>
      <c r="S102" s="71"/>
      <c r="T102" s="71"/>
      <c r="U102" s="71"/>
      <c r="V102" s="71"/>
      <c r="W102" s="82"/>
      <c r="X102" s="82"/>
      <c r="Y102" s="82"/>
    </row>
    <row r="103" spans="2:25" ht="31.5" customHeight="1" x14ac:dyDescent="0.15">
      <c r="B103" s="793"/>
      <c r="C103" s="792"/>
      <c r="D103" s="792"/>
      <c r="E103" s="792"/>
      <c r="F103" s="792"/>
      <c r="G103" s="792"/>
      <c r="H103" s="792"/>
      <c r="I103" s="173"/>
      <c r="L103" s="82"/>
    </row>
    <row r="104" spans="2:25" ht="24.75" customHeight="1" x14ac:dyDescent="0.15">
      <c r="B104" s="793"/>
      <c r="C104" s="526"/>
      <c r="D104" s="526"/>
      <c r="E104" s="70"/>
      <c r="F104" s="527"/>
      <c r="G104" s="527"/>
      <c r="H104" s="528"/>
      <c r="I104" s="228"/>
      <c r="L104" s="82"/>
    </row>
    <row r="105" spans="2:25" ht="18.75" customHeight="1" x14ac:dyDescent="0.15">
      <c r="B105" s="139"/>
      <c r="C105" s="794" t="s">
        <v>484</v>
      </c>
      <c r="D105" s="794"/>
      <c r="E105" s="794"/>
      <c r="F105" s="794"/>
      <c r="G105" s="794"/>
      <c r="H105" s="794"/>
      <c r="I105" s="74"/>
    </row>
    <row r="106" spans="2:25" ht="18.75" customHeight="1" x14ac:dyDescent="0.15">
      <c r="B106" s="139"/>
      <c r="C106" s="794"/>
      <c r="D106" s="794"/>
      <c r="E106" s="794"/>
      <c r="F106" s="794"/>
      <c r="G106" s="794"/>
      <c r="H106" s="794"/>
      <c r="I106" s="74"/>
    </row>
    <row r="107" spans="2:25" ht="18.75" customHeight="1" x14ac:dyDescent="0.15">
      <c r="B107" s="139"/>
      <c r="C107" s="794"/>
      <c r="D107" s="794"/>
      <c r="E107" s="794"/>
      <c r="F107" s="794"/>
      <c r="G107" s="794"/>
      <c r="H107" s="794"/>
      <c r="I107" s="74"/>
    </row>
    <row r="108" spans="2:25" ht="18.75" customHeight="1" x14ac:dyDescent="0.15">
      <c r="B108" s="139"/>
      <c r="C108" s="794"/>
      <c r="D108" s="794"/>
      <c r="E108" s="794"/>
      <c r="F108" s="794"/>
      <c r="G108" s="794"/>
      <c r="H108" s="794"/>
      <c r="I108" s="74"/>
    </row>
    <row r="109" spans="2:25" ht="18.75" customHeight="1" x14ac:dyDescent="0.15">
      <c r="B109" s="139"/>
      <c r="C109" s="531"/>
      <c r="D109" s="531"/>
      <c r="E109" s="531"/>
      <c r="F109" s="531"/>
      <c r="G109" s="531"/>
      <c r="H109" s="531"/>
      <c r="I109" s="74"/>
    </row>
    <row r="110" spans="2:25" ht="18.75" customHeight="1" x14ac:dyDescent="0.15">
      <c r="B110" s="139"/>
      <c r="C110" s="531"/>
      <c r="D110" s="531"/>
      <c r="E110" s="531"/>
      <c r="F110" s="531"/>
      <c r="G110" s="531"/>
      <c r="H110" s="531"/>
      <c r="I110" s="74"/>
    </row>
    <row r="111" spans="2:25" ht="18.75" customHeight="1" x14ac:dyDescent="0.15">
      <c r="B111" s="139"/>
      <c r="C111" s="794" t="s">
        <v>517</v>
      </c>
      <c r="D111" s="794"/>
      <c r="E111" s="794"/>
      <c r="F111" s="794"/>
      <c r="G111" s="794"/>
      <c r="H111" s="794"/>
      <c r="I111" s="74"/>
    </row>
    <row r="112" spans="2:25" ht="18.75" customHeight="1" x14ac:dyDescent="0.15">
      <c r="B112" s="139"/>
      <c r="C112" s="794"/>
      <c r="D112" s="794"/>
      <c r="E112" s="794"/>
      <c r="F112" s="794"/>
      <c r="G112" s="794"/>
      <c r="H112" s="794"/>
      <c r="I112" s="74"/>
    </row>
    <row r="113" spans="2:9" ht="18.75" customHeight="1" x14ac:dyDescent="0.15">
      <c r="B113" s="139"/>
      <c r="C113" s="794"/>
      <c r="D113" s="794"/>
      <c r="E113" s="794"/>
      <c r="F113" s="794"/>
      <c r="G113" s="794"/>
      <c r="H113" s="794"/>
      <c r="I113" s="74"/>
    </row>
    <row r="114" spans="2:9" ht="18.75" customHeight="1" x14ac:dyDescent="0.15">
      <c r="B114" s="139"/>
      <c r="C114" s="794"/>
      <c r="D114" s="794"/>
      <c r="E114" s="794"/>
      <c r="F114" s="794"/>
      <c r="G114" s="794"/>
      <c r="H114" s="794"/>
      <c r="I114" s="74"/>
    </row>
    <row r="115" spans="2:9" ht="18.75" customHeight="1" x14ac:dyDescent="0.15">
      <c r="B115" s="139"/>
      <c r="C115" s="794"/>
      <c r="D115" s="794"/>
      <c r="E115" s="794"/>
      <c r="F115" s="794"/>
      <c r="G115" s="794"/>
      <c r="H115" s="794"/>
      <c r="I115" s="74"/>
    </row>
    <row r="116" spans="2:9" ht="18.75" customHeight="1" x14ac:dyDescent="0.15">
      <c r="B116" s="139"/>
      <c r="C116" s="532"/>
      <c r="D116" s="532"/>
      <c r="E116" s="532"/>
      <c r="F116" s="532"/>
      <c r="G116" s="532"/>
      <c r="H116" s="532"/>
      <c r="I116" s="74"/>
    </row>
    <row r="117" spans="2:9" ht="18.75" customHeight="1" x14ac:dyDescent="0.15">
      <c r="B117" s="139"/>
      <c r="C117" s="531"/>
      <c r="D117" s="531"/>
      <c r="E117" s="531"/>
      <c r="F117" s="531"/>
      <c r="G117" s="531"/>
      <c r="H117" s="531"/>
      <c r="I117" s="74"/>
    </row>
    <row r="118" spans="2:9" ht="18.75" customHeight="1" x14ac:dyDescent="0.15">
      <c r="B118" s="139"/>
      <c r="C118" s="531"/>
      <c r="D118" s="531"/>
      <c r="E118" s="531"/>
      <c r="F118" s="531"/>
      <c r="G118" s="531"/>
      <c r="H118" s="531"/>
      <c r="I118" s="74"/>
    </row>
    <row r="119" spans="2:9" ht="18.75" customHeight="1" x14ac:dyDescent="0.15">
      <c r="B119" s="139"/>
      <c r="C119" s="794" t="s">
        <v>485</v>
      </c>
      <c r="D119" s="794"/>
      <c r="E119" s="794"/>
      <c r="F119" s="794"/>
      <c r="G119" s="794"/>
      <c r="H119" s="794"/>
      <c r="I119" s="74"/>
    </row>
    <row r="120" spans="2:9" ht="18.75" customHeight="1" x14ac:dyDescent="0.15">
      <c r="B120" s="139"/>
      <c r="C120" s="794"/>
      <c r="D120" s="794"/>
      <c r="E120" s="794"/>
      <c r="F120" s="794"/>
      <c r="G120" s="794"/>
      <c r="H120" s="794"/>
      <c r="I120" s="74"/>
    </row>
    <row r="121" spans="2:9" ht="18.75" customHeight="1" x14ac:dyDescent="0.15">
      <c r="B121" s="139"/>
      <c r="C121" s="794"/>
      <c r="D121" s="794"/>
      <c r="E121" s="794"/>
      <c r="F121" s="794"/>
      <c r="G121" s="794"/>
      <c r="H121" s="794"/>
      <c r="I121" s="74"/>
    </row>
    <row r="122" spans="2:9" ht="18.75" customHeight="1" x14ac:dyDescent="0.15">
      <c r="B122" s="139"/>
      <c r="C122" s="539"/>
      <c r="D122" s="539"/>
      <c r="E122" s="539"/>
      <c r="F122" s="539"/>
      <c r="G122" s="539"/>
      <c r="H122" s="539"/>
      <c r="I122" s="74"/>
    </row>
    <row r="123" spans="2:9" ht="18.75" customHeight="1" x14ac:dyDescent="0.15">
      <c r="B123" s="139"/>
      <c r="C123" s="539"/>
      <c r="D123" s="539"/>
      <c r="E123" s="539"/>
      <c r="F123" s="539"/>
      <c r="G123" s="539"/>
      <c r="H123" s="539"/>
      <c r="I123" s="74"/>
    </row>
    <row r="124" spans="2:9" ht="18.75" customHeight="1" x14ac:dyDescent="0.15">
      <c r="B124" s="139"/>
      <c r="C124" s="539"/>
      <c r="D124" s="539"/>
      <c r="E124" s="539"/>
      <c r="F124" s="539"/>
      <c r="G124" s="539"/>
      <c r="H124" s="539"/>
      <c r="I124" s="74"/>
    </row>
    <row r="125" spans="2:9" ht="18.75" customHeight="1" x14ac:dyDescent="0.15">
      <c r="B125" s="139"/>
      <c r="C125" s="539"/>
      <c r="D125" s="539"/>
      <c r="E125" s="539"/>
      <c r="F125" s="539"/>
      <c r="G125" s="539"/>
      <c r="H125" s="539"/>
      <c r="I125" s="74"/>
    </row>
    <row r="126" spans="2:9" ht="18.75" customHeight="1" x14ac:dyDescent="0.15">
      <c r="B126" s="139"/>
      <c r="C126" s="533"/>
      <c r="D126" s="533"/>
      <c r="E126" s="533"/>
      <c r="F126" s="533"/>
      <c r="G126" s="533"/>
      <c r="H126" s="533"/>
      <c r="I126" s="74"/>
    </row>
    <row r="127" spans="2:9" ht="18.75" customHeight="1" x14ac:dyDescent="0.15"/>
    <row r="128" spans="2:9" ht="18.75" customHeight="1" x14ac:dyDescent="0.15">
      <c r="C128" s="810" t="s">
        <v>486</v>
      </c>
      <c r="D128" s="810"/>
      <c r="E128" s="810"/>
      <c r="F128" s="810"/>
      <c r="G128" s="810"/>
      <c r="H128" s="810"/>
    </row>
    <row r="129" spans="2:25" ht="18.75" customHeight="1" x14ac:dyDescent="0.15">
      <c r="C129" s="74"/>
      <c r="D129" s="74"/>
      <c r="E129" s="74"/>
      <c r="G129" s="74"/>
      <c r="H129" s="74"/>
    </row>
    <row r="130" spans="2:25" ht="18.75" customHeight="1" x14ac:dyDescent="0.15">
      <c r="C130" s="74"/>
      <c r="D130" s="74"/>
      <c r="E130" s="74"/>
      <c r="G130" s="74"/>
      <c r="H130" s="74"/>
    </row>
    <row r="131" spans="2:25" ht="18.75" customHeight="1" x14ac:dyDescent="0.15">
      <c r="C131" s="74"/>
      <c r="D131" s="74"/>
      <c r="E131" s="74"/>
      <c r="G131" s="74"/>
      <c r="H131" s="74"/>
    </row>
    <row r="132" spans="2:25" ht="18.75" customHeight="1" x14ac:dyDescent="0.15">
      <c r="C132" s="74"/>
      <c r="D132" s="74"/>
      <c r="E132" s="74"/>
      <c r="G132" s="74"/>
      <c r="H132" s="74"/>
    </row>
    <row r="133" spans="2:25" ht="18.75" customHeight="1" x14ac:dyDescent="0.15">
      <c r="F133" s="857" t="s">
        <v>487</v>
      </c>
      <c r="G133" s="857"/>
      <c r="H133" s="857"/>
    </row>
    <row r="134" spans="2:25" ht="18.75" customHeight="1" x14ac:dyDescent="0.15"/>
    <row r="135" spans="2:25" ht="25.5" customHeight="1" x14ac:dyDescent="0.15">
      <c r="F135" s="535" t="s">
        <v>492</v>
      </c>
      <c r="G135" s="858">
        <f>C3</f>
        <v>0</v>
      </c>
      <c r="H135" s="858"/>
      <c r="I135" s="858"/>
    </row>
    <row r="136" spans="2:25" ht="18.75" customHeight="1" x14ac:dyDescent="0.15">
      <c r="F136" s="598"/>
      <c r="G136" s="599"/>
      <c r="H136" s="599"/>
      <c r="I136" s="599"/>
    </row>
    <row r="137" spans="2:25" ht="18.75" customHeight="1" x14ac:dyDescent="0.15">
      <c r="F137" s="226" t="s">
        <v>1183</v>
      </c>
      <c r="G137" s="600"/>
      <c r="H137" s="601"/>
      <c r="I137" s="601"/>
    </row>
    <row r="138" spans="2:25" ht="18.75" customHeight="1" x14ac:dyDescent="0.15"/>
    <row r="139" spans="2:25" ht="18.75" customHeight="1" x14ac:dyDescent="0.25">
      <c r="B139" s="70"/>
      <c r="C139" s="151"/>
      <c r="D139" s="151"/>
      <c r="E139" s="151"/>
      <c r="F139" s="535" t="s">
        <v>488</v>
      </c>
      <c r="G139" s="536"/>
      <c r="H139" s="536"/>
      <c r="I139" s="536"/>
      <c r="L139" s="82"/>
      <c r="P139" s="213"/>
      <c r="Q139" s="213"/>
      <c r="R139" s="213"/>
      <c r="S139" s="213"/>
      <c r="T139" s="213"/>
      <c r="U139" s="213"/>
      <c r="V139" s="213"/>
    </row>
    <row r="140" spans="2:25" s="281" customFormat="1" ht="18.75" customHeight="1" x14ac:dyDescent="0.25">
      <c r="B140" s="100"/>
      <c r="C140" s="859"/>
      <c r="D140" s="859"/>
      <c r="F140" s="74"/>
      <c r="G140" s="537"/>
      <c r="H140" s="537"/>
      <c r="I140" s="100"/>
      <c r="K140" s="71"/>
      <c r="L140" s="82"/>
      <c r="M140" s="71"/>
      <c r="N140" s="70"/>
      <c r="O140" s="72"/>
      <c r="P140" s="71"/>
      <c r="Q140" s="71"/>
      <c r="R140" s="71"/>
      <c r="S140" s="71"/>
      <c r="T140" s="71"/>
      <c r="U140" s="71"/>
      <c r="V140" s="71"/>
      <c r="W140" s="213"/>
      <c r="X140" s="213"/>
      <c r="Y140" s="71"/>
    </row>
    <row r="141" spans="2:25" ht="18.75" customHeight="1" x14ac:dyDescent="0.15">
      <c r="B141" s="70"/>
      <c r="C141" s="289"/>
      <c r="D141" s="289"/>
      <c r="F141" s="226" t="s">
        <v>489</v>
      </c>
      <c r="G141" s="124"/>
      <c r="H141" s="290"/>
      <c r="I141" s="538" t="s">
        <v>336</v>
      </c>
      <c r="L141" s="82"/>
      <c r="M141" s="82"/>
      <c r="N141" s="76"/>
    </row>
    <row r="142" spans="2:25" ht="18.75" customHeight="1" x14ac:dyDescent="0.15">
      <c r="B142" s="70"/>
      <c r="C142" s="289"/>
      <c r="D142" s="289"/>
      <c r="G142" s="219"/>
      <c r="H142" s="219"/>
      <c r="I142" s="173"/>
      <c r="K142" s="82"/>
      <c r="L142" s="82"/>
      <c r="M142" s="82"/>
      <c r="N142" s="76"/>
      <c r="P142" s="82"/>
      <c r="Q142" s="82"/>
      <c r="R142" s="82"/>
      <c r="S142" s="82"/>
      <c r="T142" s="82"/>
      <c r="U142" s="82"/>
      <c r="V142" s="82"/>
    </row>
    <row r="143" spans="2:25" s="76" customFormat="1" ht="7.5" customHeight="1" x14ac:dyDescent="0.25">
      <c r="B143" s="77"/>
      <c r="C143" s="215"/>
      <c r="D143" s="144"/>
      <c r="F143" s="173"/>
      <c r="G143" s="173"/>
      <c r="H143" s="87"/>
      <c r="I143" s="87"/>
      <c r="K143" s="82"/>
      <c r="L143" s="82"/>
      <c r="M143" s="71"/>
      <c r="N143" s="70"/>
      <c r="O143" s="72"/>
      <c r="P143" s="82"/>
      <c r="Q143" s="82"/>
      <c r="R143" s="82"/>
      <c r="S143" s="82"/>
      <c r="T143" s="82"/>
      <c r="U143" s="82"/>
      <c r="V143" s="82"/>
      <c r="W143" s="82"/>
      <c r="X143" s="82"/>
      <c r="Y143" s="71"/>
    </row>
    <row r="144" spans="2:25" s="76" customFormat="1" ht="16.5" customHeight="1" x14ac:dyDescent="0.15">
      <c r="B144" s="77"/>
      <c r="C144" s="73" t="s">
        <v>324</v>
      </c>
      <c r="D144" s="216">
        <f>(Ⅰ!C17)</f>
        <v>0</v>
      </c>
      <c r="F144" s="217"/>
      <c r="G144" s="218" t="s">
        <v>325</v>
      </c>
      <c r="H144" s="220">
        <v>2</v>
      </c>
      <c r="I144" s="221" t="s">
        <v>326</v>
      </c>
      <c r="K144" s="82"/>
      <c r="L144" s="82"/>
      <c r="M144" s="71"/>
      <c r="N144" s="70"/>
      <c r="O144" s="72"/>
      <c r="P144" s="82"/>
      <c r="Q144" s="82"/>
      <c r="R144" s="82"/>
      <c r="S144" s="82"/>
      <c r="T144" s="82"/>
      <c r="U144" s="82"/>
      <c r="V144" s="82"/>
      <c r="W144" s="82"/>
      <c r="X144" s="82"/>
      <c r="Y144" s="71"/>
    </row>
    <row r="145" spans="1:88" s="76" customFormat="1" ht="7.5" hidden="1" customHeight="1" x14ac:dyDescent="0.15">
      <c r="B145" s="77"/>
      <c r="C145" s="222"/>
      <c r="D145" s="137"/>
      <c r="F145" s="140"/>
      <c r="G145" s="223"/>
      <c r="H145" s="223"/>
      <c r="I145" s="223"/>
      <c r="K145" s="82"/>
      <c r="L145" s="82"/>
      <c r="M145" s="71"/>
      <c r="N145" s="70"/>
      <c r="O145" s="72"/>
      <c r="P145" s="82"/>
      <c r="Q145" s="82"/>
      <c r="R145" s="82"/>
      <c r="S145" s="82"/>
      <c r="T145" s="82"/>
      <c r="U145" s="82"/>
      <c r="V145" s="82"/>
      <c r="W145" s="82"/>
      <c r="X145" s="82"/>
      <c r="Y145" s="71"/>
    </row>
    <row r="146" spans="1:88" s="76" customFormat="1" ht="16.5" hidden="1" customHeight="1" thickBot="1" x14ac:dyDescent="0.2">
      <c r="B146" s="77"/>
      <c r="C146" s="224" t="s">
        <v>327</v>
      </c>
      <c r="D146" s="216" t="str">
        <f>D88</f>
        <v>表示不可</v>
      </c>
      <c r="E146" s="225" t="s">
        <v>328</v>
      </c>
      <c r="K146" s="82"/>
      <c r="L146" s="82"/>
      <c r="M146" s="71"/>
      <c r="N146" s="70"/>
      <c r="O146" s="72"/>
      <c r="P146" s="82"/>
      <c r="Q146" s="82"/>
      <c r="R146" s="82"/>
      <c r="S146" s="82"/>
      <c r="T146" s="82"/>
      <c r="U146" s="82"/>
      <c r="V146" s="82"/>
      <c r="W146" s="82"/>
      <c r="X146" s="82"/>
      <c r="Y146" s="71"/>
    </row>
    <row r="147" spans="1:88" s="76" customFormat="1" ht="7.5" customHeight="1" thickBot="1" x14ac:dyDescent="0.2">
      <c r="B147" s="227"/>
      <c r="C147" s="87"/>
      <c r="D147" s="138"/>
      <c r="E147" s="74"/>
      <c r="H147" s="221"/>
      <c r="I147" s="221"/>
      <c r="K147" s="82"/>
      <c r="L147" s="82"/>
      <c r="M147" s="71"/>
      <c r="N147" s="70"/>
      <c r="O147" s="72"/>
      <c r="P147" s="71"/>
      <c r="Q147" s="71"/>
      <c r="R147" s="71"/>
      <c r="S147" s="71"/>
      <c r="T147" s="71"/>
      <c r="U147" s="71"/>
      <c r="V147" s="71"/>
      <c r="W147" s="82"/>
      <c r="X147" s="82"/>
      <c r="Y147" s="71"/>
    </row>
    <row r="148" spans="1:88" ht="31.5" customHeight="1" x14ac:dyDescent="0.15">
      <c r="B148" s="866" t="s">
        <v>338</v>
      </c>
      <c r="C148" s="855" t="s">
        <v>330</v>
      </c>
      <c r="D148" s="783" t="str">
        <f>D49</f>
        <v>登録番号</v>
      </c>
      <c r="E148" s="785"/>
      <c r="F148" s="819"/>
      <c r="G148" s="820"/>
      <c r="H148" s="571"/>
      <c r="I148" s="173"/>
      <c r="L148" s="82"/>
    </row>
    <row r="149" spans="1:88" ht="24.75" customHeight="1" thickBot="1" x14ac:dyDescent="0.2">
      <c r="B149" s="867"/>
      <c r="C149" s="856"/>
      <c r="D149" s="784"/>
      <c r="E149" s="786"/>
      <c r="F149" s="572"/>
      <c r="G149" s="570"/>
      <c r="H149" s="573"/>
      <c r="I149" s="228"/>
      <c r="L149" s="82"/>
    </row>
    <row r="150" spans="1:88" ht="15.75" customHeight="1" thickTop="1" x14ac:dyDescent="0.15">
      <c r="A150" s="68">
        <v>41</v>
      </c>
      <c r="B150" s="284" t="str">
        <f>IF($C$4="", "",$C$4)</f>
        <v/>
      </c>
      <c r="C150" s="293" t="str">
        <f>IF($C$26=TRUE,(Ⅴ２!B46),"表示不可")</f>
        <v>表示不可</v>
      </c>
      <c r="D150" s="294" t="str">
        <f>IF($C$26=TRUE,(Ⅴ２!D46),"表示不可")</f>
        <v>表示不可</v>
      </c>
      <c r="E150" s="296" t="str">
        <f>IF($C$26=TRUE,(Ⅴ２!G46),"表示不可")</f>
        <v>表示不可</v>
      </c>
      <c r="F150" s="297" t="str">
        <f>IF($C$26=TRUE,(Ⅴ２!#REF!),"表示不可")</f>
        <v>表示不可</v>
      </c>
      <c r="G150" s="298" t="str">
        <f>IF($C$26=TRUE,(Ⅴ２!#REF!),"表示不可")</f>
        <v>表示不可</v>
      </c>
      <c r="H150" s="285" t="str">
        <f>IF($C$26=TRUE,(Ⅴ２!#REF!),"表示不可")</f>
        <v>表示不可</v>
      </c>
      <c r="I150" s="74"/>
    </row>
    <row r="151" spans="1:88" ht="15.75" customHeight="1" x14ac:dyDescent="0.15">
      <c r="A151" s="68">
        <v>42</v>
      </c>
      <c r="B151" s="299" t="str">
        <f t="shared" ref="B151:B169" si="11">IF($C$4="", "",$C$4)</f>
        <v/>
      </c>
      <c r="C151" s="300" t="str">
        <f>IF($C$26=TRUE,(Ⅴ２!B47),"表示不可")</f>
        <v>表示不可</v>
      </c>
      <c r="D151" s="301" t="str">
        <f>IF($C$26=TRUE,(Ⅴ２!D47),"表示不可")</f>
        <v>表示不可</v>
      </c>
      <c r="E151" s="303" t="str">
        <f>IF($C$26=TRUE,(Ⅴ２!G47),"表示不可")</f>
        <v>表示不可</v>
      </c>
      <c r="F151" s="304" t="str">
        <f>IF($C$26=TRUE,(Ⅴ２!#REF!),"表示不可")</f>
        <v>表示不可</v>
      </c>
      <c r="G151" s="305" t="str">
        <f>IF($C$26=TRUE,(Ⅴ２!#REF!),"表示不可")</f>
        <v>表示不可</v>
      </c>
      <c r="H151" s="306" t="str">
        <f>IF($C$26=TRUE,(Ⅴ２!#REF!),"表示不可")</f>
        <v>表示不可</v>
      </c>
      <c r="I151" s="74"/>
    </row>
    <row r="152" spans="1:88" ht="15.75" customHeight="1" x14ac:dyDescent="0.15">
      <c r="A152" s="68">
        <v>43</v>
      </c>
      <c r="B152" s="299" t="str">
        <f t="shared" si="11"/>
        <v/>
      </c>
      <c r="C152" s="300" t="str">
        <f>IF($C$26=TRUE,(Ⅴ２!B48),"表示不可")</f>
        <v>表示不可</v>
      </c>
      <c r="D152" s="301" t="str">
        <f>IF($C$26=TRUE,(Ⅴ２!D48),"表示不可")</f>
        <v>表示不可</v>
      </c>
      <c r="E152" s="303" t="str">
        <f>IF($C$26=TRUE,(Ⅴ２!G48),"表示不可")</f>
        <v>表示不可</v>
      </c>
      <c r="F152" s="304" t="str">
        <f>IF($C$26=TRUE,(Ⅴ２!#REF!),"表示不可")</f>
        <v>表示不可</v>
      </c>
      <c r="G152" s="305" t="str">
        <f>IF($C$26=TRUE,(Ⅴ２!#REF!),"表示不可")</f>
        <v>表示不可</v>
      </c>
      <c r="H152" s="306" t="str">
        <f>IF($C$26=TRUE,(Ⅴ２!#REF!),"表示不可")</f>
        <v>表示不可</v>
      </c>
      <c r="I152" s="74"/>
    </row>
    <row r="153" spans="1:88" ht="15.75" customHeight="1" x14ac:dyDescent="0.15">
      <c r="A153" s="68">
        <v>44</v>
      </c>
      <c r="B153" s="299" t="str">
        <f t="shared" si="11"/>
        <v/>
      </c>
      <c r="C153" s="300" t="str">
        <f>IF($C$26=TRUE,(Ⅴ２!B49),"表示不可")</f>
        <v>表示不可</v>
      </c>
      <c r="D153" s="301" t="str">
        <f>IF($C$26=TRUE,(Ⅴ２!D49),"表示不可")</f>
        <v>表示不可</v>
      </c>
      <c r="E153" s="303" t="str">
        <f>IF($C$26=TRUE,(Ⅴ２!G49),"表示不可")</f>
        <v>表示不可</v>
      </c>
      <c r="F153" s="304" t="str">
        <f>IF($C$26=TRUE,(Ⅴ２!#REF!),"表示不可")</f>
        <v>表示不可</v>
      </c>
      <c r="G153" s="305" t="str">
        <f>IF($C$26=TRUE,(Ⅴ２!#REF!),"表示不可")</f>
        <v>表示不可</v>
      </c>
      <c r="H153" s="306" t="str">
        <f>IF($C$26=TRUE,(Ⅴ２!#REF!),"表示不可")</f>
        <v>表示不可</v>
      </c>
      <c r="I153" s="74"/>
    </row>
    <row r="154" spans="1:88" ht="15.75" customHeight="1" thickBot="1" x14ac:dyDescent="0.2">
      <c r="A154" s="68">
        <v>45</v>
      </c>
      <c r="B154" s="307" t="str">
        <f t="shared" si="11"/>
        <v/>
      </c>
      <c r="C154" s="308" t="str">
        <f>IF($C$26=TRUE,(Ⅴ２!B50),"表示不可")</f>
        <v>表示不可</v>
      </c>
      <c r="D154" s="309" t="str">
        <f>IF($C$26=TRUE,(Ⅴ２!D50),"表示不可")</f>
        <v>表示不可</v>
      </c>
      <c r="E154" s="311" t="str">
        <f>IF($C$26=TRUE,(Ⅴ２!G50),"表示不可")</f>
        <v>表示不可</v>
      </c>
      <c r="F154" s="312" t="str">
        <f>IF($C$26=TRUE,(Ⅴ２!#REF!),"表示不可")</f>
        <v>表示不可</v>
      </c>
      <c r="G154" s="313" t="str">
        <f>IF($C$26=TRUE,(Ⅴ２!#REF!),"表示不可")</f>
        <v>表示不可</v>
      </c>
      <c r="H154" s="314" t="str">
        <f>IF($C$26=TRUE,(Ⅴ２!#REF!),"表示不可")</f>
        <v>表示不可</v>
      </c>
      <c r="I154" s="74"/>
    </row>
    <row r="155" spans="1:88" s="76" customFormat="1" ht="15.75" customHeight="1" x14ac:dyDescent="0.15">
      <c r="A155" s="68">
        <v>46</v>
      </c>
      <c r="B155" s="279" t="str">
        <f t="shared" si="11"/>
        <v/>
      </c>
      <c r="C155" s="315" t="str">
        <f>IF($C$26=TRUE,(Ⅴ２!B51),"表示不可")</f>
        <v>表示不可</v>
      </c>
      <c r="D155" s="316" t="str">
        <f>IF($C$26=TRUE,(Ⅴ２!D51),"表示不可")</f>
        <v>表示不可</v>
      </c>
      <c r="E155" s="317" t="str">
        <f>IF($C$26=TRUE,(Ⅴ２!G51),"表示不可")</f>
        <v>表示不可</v>
      </c>
      <c r="F155" s="318" t="str">
        <f>IF($C$26=TRUE,(Ⅴ２!#REF!),"表示不可")</f>
        <v>表示不可</v>
      </c>
      <c r="G155" s="236" t="str">
        <f>IF($C$26=TRUE,(Ⅴ２!#REF!),"表示不可")</f>
        <v>表示不可</v>
      </c>
      <c r="H155" s="280" t="str">
        <f>IF($C$26=TRUE,(Ⅴ２!#REF!),"表示不可")</f>
        <v>表示不可</v>
      </c>
      <c r="I155" s="74"/>
      <c r="J155" s="70"/>
      <c r="K155" s="71"/>
      <c r="L155" s="71"/>
      <c r="M155" s="71"/>
      <c r="N155" s="70"/>
      <c r="O155" s="72"/>
      <c r="P155" s="71"/>
      <c r="Q155" s="71"/>
      <c r="R155" s="71"/>
      <c r="S155" s="71"/>
      <c r="T155" s="71"/>
      <c r="U155" s="71"/>
      <c r="V155" s="71"/>
      <c r="W155" s="71"/>
      <c r="X155" s="71"/>
      <c r="Y155" s="71"/>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row>
    <row r="156" spans="1:88" s="76" customFormat="1" ht="15.75" customHeight="1" x14ac:dyDescent="0.15">
      <c r="A156" s="68">
        <v>47</v>
      </c>
      <c r="B156" s="299" t="str">
        <f t="shared" si="11"/>
        <v/>
      </c>
      <c r="C156" s="300" t="str">
        <f>IF($C$26=TRUE,(Ⅴ２!B52),"表示不可")</f>
        <v>表示不可</v>
      </c>
      <c r="D156" s="301" t="str">
        <f>IF($C$26=TRUE,(Ⅴ２!D52),"表示不可")</f>
        <v>表示不可</v>
      </c>
      <c r="E156" s="303" t="str">
        <f>IF($C$26=TRUE,(Ⅴ２!G52),"表示不可")</f>
        <v>表示不可</v>
      </c>
      <c r="F156" s="304" t="str">
        <f>IF($C$26=TRUE,(Ⅴ２!#REF!),"表示不可")</f>
        <v>表示不可</v>
      </c>
      <c r="G156" s="305" t="str">
        <f>IF($C$26=TRUE,(Ⅴ２!#REF!),"表示不可")</f>
        <v>表示不可</v>
      </c>
      <c r="H156" s="306" t="str">
        <f>IF($C$26=TRUE,(Ⅴ２!#REF!),"表示不可")</f>
        <v>表示不可</v>
      </c>
      <c r="I156" s="74"/>
      <c r="J156" s="70"/>
      <c r="K156" s="71"/>
      <c r="L156" s="71"/>
      <c r="M156" s="71"/>
      <c r="N156" s="70"/>
      <c r="O156" s="72"/>
      <c r="P156" s="71"/>
      <c r="Q156" s="71"/>
      <c r="R156" s="71"/>
      <c r="S156" s="71"/>
      <c r="T156" s="71"/>
      <c r="U156" s="71"/>
      <c r="V156" s="71"/>
      <c r="W156" s="71"/>
      <c r="X156" s="71"/>
      <c r="Y156" s="71"/>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row>
    <row r="157" spans="1:88" s="76" customFormat="1" ht="15.75" customHeight="1" x14ac:dyDescent="0.15">
      <c r="A157" s="68">
        <v>48</v>
      </c>
      <c r="B157" s="299" t="str">
        <f t="shared" si="11"/>
        <v/>
      </c>
      <c r="C157" s="300" t="str">
        <f>IF($C$26=TRUE,(Ⅴ２!B53),"表示不可")</f>
        <v>表示不可</v>
      </c>
      <c r="D157" s="301" t="str">
        <f>IF($C$26=TRUE,(Ⅴ２!D53),"表示不可")</f>
        <v>表示不可</v>
      </c>
      <c r="E157" s="303" t="str">
        <f>IF($C$26=TRUE,(Ⅴ２!G53),"表示不可")</f>
        <v>表示不可</v>
      </c>
      <c r="F157" s="304" t="str">
        <f>IF($C$26=TRUE,(Ⅴ２!#REF!),"表示不可")</f>
        <v>表示不可</v>
      </c>
      <c r="G157" s="305" t="str">
        <f>IF($C$26=TRUE,(Ⅴ２!#REF!),"表示不可")</f>
        <v>表示不可</v>
      </c>
      <c r="H157" s="306" t="str">
        <f>IF($C$26=TRUE,(Ⅴ２!#REF!),"表示不可")</f>
        <v>表示不可</v>
      </c>
      <c r="I157" s="74"/>
      <c r="J157" s="70"/>
      <c r="K157" s="71"/>
      <c r="L157" s="71"/>
      <c r="M157" s="71"/>
      <c r="N157" s="70"/>
      <c r="O157" s="72"/>
      <c r="P157" s="71"/>
      <c r="Q157" s="71"/>
      <c r="R157" s="71"/>
      <c r="S157" s="71"/>
      <c r="T157" s="71"/>
      <c r="U157" s="71"/>
      <c r="V157" s="71"/>
      <c r="W157" s="71"/>
      <c r="X157" s="71"/>
      <c r="Y157" s="71"/>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row>
    <row r="158" spans="1:88" s="76" customFormat="1" ht="15.75" customHeight="1" x14ac:dyDescent="0.15">
      <c r="A158" s="68">
        <v>49</v>
      </c>
      <c r="B158" s="299" t="str">
        <f t="shared" si="11"/>
        <v/>
      </c>
      <c r="C158" s="300" t="str">
        <f>IF($C$26=TRUE,(Ⅴ２!B54),"表示不可")</f>
        <v>表示不可</v>
      </c>
      <c r="D158" s="301" t="str">
        <f>IF($C$26=TRUE,(Ⅴ２!D54),"表示不可")</f>
        <v>表示不可</v>
      </c>
      <c r="E158" s="303" t="str">
        <f>IF($C$26=TRUE,(Ⅴ２!G54),"表示不可")</f>
        <v>表示不可</v>
      </c>
      <c r="F158" s="304" t="str">
        <f>IF($C$26=TRUE,(Ⅴ２!#REF!),"表示不可")</f>
        <v>表示不可</v>
      </c>
      <c r="G158" s="305" t="str">
        <f>IF($C$26=TRUE,(Ⅴ２!#REF!),"表示不可")</f>
        <v>表示不可</v>
      </c>
      <c r="H158" s="306" t="str">
        <f>IF($C$26=TRUE,(Ⅴ２!#REF!),"表示不可")</f>
        <v>表示不可</v>
      </c>
      <c r="I158" s="74"/>
      <c r="J158" s="70"/>
      <c r="K158" s="71"/>
      <c r="L158" s="71"/>
      <c r="M158" s="71"/>
      <c r="N158" s="70"/>
      <c r="O158" s="72"/>
      <c r="P158" s="71"/>
      <c r="Q158" s="71"/>
      <c r="R158" s="71"/>
      <c r="S158" s="71"/>
      <c r="T158" s="71"/>
      <c r="U158" s="71"/>
      <c r="V158" s="71"/>
      <c r="W158" s="71"/>
      <c r="X158" s="71"/>
      <c r="Y158" s="71"/>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68"/>
      <c r="BN158" s="68"/>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row>
    <row r="159" spans="1:88" s="76" customFormat="1" ht="15.75" customHeight="1" thickBot="1" x14ac:dyDescent="0.2">
      <c r="A159" s="68">
        <v>50</v>
      </c>
      <c r="B159" s="319" t="str">
        <f t="shared" si="11"/>
        <v/>
      </c>
      <c r="C159" s="320" t="str">
        <f>IF($C$26=TRUE,(Ⅴ２!B55),"表示不可")</f>
        <v>表示不可</v>
      </c>
      <c r="D159" s="321" t="str">
        <f>IF($C$26=TRUE,(Ⅴ２!D55),"表示不可")</f>
        <v>表示不可</v>
      </c>
      <c r="E159" s="323" t="str">
        <f>IF($C$26=TRUE,(Ⅴ２!G55),"表示不可")</f>
        <v>表示不可</v>
      </c>
      <c r="F159" s="324" t="str">
        <f>IF($C$26=TRUE,(Ⅴ２!#REF!),"表示不可")</f>
        <v>表示不可</v>
      </c>
      <c r="G159" s="325" t="str">
        <f>IF($C$26=TRUE,(Ⅴ２!#REF!),"表示不可")</f>
        <v>表示不可</v>
      </c>
      <c r="H159" s="326" t="str">
        <f>IF($C$26=TRUE,(Ⅴ２!#REF!),"表示不可")</f>
        <v>表示不可</v>
      </c>
      <c r="I159" s="74"/>
      <c r="J159" s="70"/>
      <c r="K159" s="71"/>
      <c r="L159" s="71"/>
      <c r="M159" s="71"/>
      <c r="N159" s="70"/>
      <c r="O159" s="72"/>
      <c r="P159" s="71"/>
      <c r="Q159" s="71"/>
      <c r="R159" s="71"/>
      <c r="S159" s="71"/>
      <c r="T159" s="71"/>
      <c r="U159" s="71"/>
      <c r="V159" s="71"/>
      <c r="W159" s="71"/>
      <c r="X159" s="71"/>
      <c r="Y159" s="71"/>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row>
    <row r="160" spans="1:88" s="76" customFormat="1" ht="15.75" customHeight="1" x14ac:dyDescent="0.15">
      <c r="A160" s="68">
        <v>51</v>
      </c>
      <c r="B160" s="284" t="str">
        <f t="shared" si="11"/>
        <v/>
      </c>
      <c r="C160" s="327" t="str">
        <f>IF($C$26=TRUE,(Ⅴ２!B56),"表示不可")</f>
        <v>表示不可</v>
      </c>
      <c r="D160" s="328" t="str">
        <f>IF($C$26=TRUE,(Ⅴ２!D56),"表示不可")</f>
        <v>表示不可</v>
      </c>
      <c r="E160" s="329" t="str">
        <f>IF($C$26=TRUE,(Ⅴ２!G56),"表示不可")</f>
        <v>表示不可</v>
      </c>
      <c r="F160" s="297" t="str">
        <f>IF($C$26=TRUE,(Ⅴ２!#REF!),"表示不可")</f>
        <v>表示不可</v>
      </c>
      <c r="G160" s="261" t="str">
        <f>IF($C$26=TRUE,(Ⅴ２!#REF!),"表示不可")</f>
        <v>表示不可</v>
      </c>
      <c r="H160" s="285" t="str">
        <f>IF($C$26=TRUE,(Ⅴ２!#REF!),"表示不可")</f>
        <v>表示不可</v>
      </c>
      <c r="I160" s="74"/>
      <c r="J160" s="70"/>
      <c r="K160" s="71"/>
      <c r="L160" s="71"/>
      <c r="M160" s="71"/>
      <c r="N160" s="70"/>
      <c r="O160" s="72"/>
      <c r="P160" s="71"/>
      <c r="Q160" s="71"/>
      <c r="R160" s="71"/>
      <c r="S160" s="71"/>
      <c r="T160" s="71"/>
      <c r="U160" s="71"/>
      <c r="V160" s="71"/>
      <c r="W160" s="71"/>
      <c r="X160" s="71"/>
      <c r="Y160" s="71"/>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68"/>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row>
    <row r="161" spans="1:88" s="76" customFormat="1" ht="15.75" customHeight="1" x14ac:dyDescent="0.15">
      <c r="A161" s="68">
        <v>52</v>
      </c>
      <c r="B161" s="299" t="str">
        <f t="shared" si="11"/>
        <v/>
      </c>
      <c r="C161" s="300" t="str">
        <f>IF($C$26=TRUE,(Ⅴ２!B57),"表示不可")</f>
        <v>表示不可</v>
      </c>
      <c r="D161" s="301" t="str">
        <f>IF($C$26=TRUE,(Ⅴ２!D57),"表示不可")</f>
        <v>表示不可</v>
      </c>
      <c r="E161" s="303" t="str">
        <f>IF($C$26=TRUE,(Ⅴ２!G57),"表示不可")</f>
        <v>表示不可</v>
      </c>
      <c r="F161" s="304" t="str">
        <f>IF($C$26=TRUE,(Ⅴ２!#REF!),"表示不可")</f>
        <v>表示不可</v>
      </c>
      <c r="G161" s="305" t="str">
        <f>IF($C$26=TRUE,(Ⅴ２!#REF!),"表示不可")</f>
        <v>表示不可</v>
      </c>
      <c r="H161" s="306" t="str">
        <f>IF($C$26=TRUE,(Ⅴ２!#REF!),"表示不可")</f>
        <v>表示不可</v>
      </c>
      <c r="I161" s="74"/>
      <c r="J161" s="70"/>
      <c r="K161" s="71"/>
      <c r="L161" s="71"/>
      <c r="M161" s="71"/>
      <c r="N161" s="70"/>
      <c r="O161" s="72"/>
      <c r="P161" s="71"/>
      <c r="Q161" s="71"/>
      <c r="R161" s="71"/>
      <c r="S161" s="71"/>
      <c r="T161" s="71"/>
      <c r="U161" s="71"/>
      <c r="V161" s="71"/>
      <c r="W161" s="71"/>
      <c r="X161" s="71"/>
      <c r="Y161" s="71"/>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row>
    <row r="162" spans="1:88" ht="15.75" customHeight="1" x14ac:dyDescent="0.15">
      <c r="A162" s="68">
        <v>53</v>
      </c>
      <c r="B162" s="299" t="str">
        <f t="shared" si="11"/>
        <v/>
      </c>
      <c r="C162" s="300" t="str">
        <f>IF($C$26=TRUE,(Ⅴ２!B58),"表示不可")</f>
        <v>表示不可</v>
      </c>
      <c r="D162" s="301" t="str">
        <f>IF($C$26=TRUE,(Ⅴ２!D58),"表示不可")</f>
        <v>表示不可</v>
      </c>
      <c r="E162" s="303" t="str">
        <f>IF($C$26=TRUE,(Ⅴ２!G58),"表示不可")</f>
        <v>表示不可</v>
      </c>
      <c r="F162" s="304" t="str">
        <f>IF($C$26=TRUE,(Ⅴ２!#REF!),"表示不可")</f>
        <v>表示不可</v>
      </c>
      <c r="G162" s="305" t="str">
        <f>IF($C$26=TRUE,(Ⅴ２!#REF!),"表示不可")</f>
        <v>表示不可</v>
      </c>
      <c r="H162" s="306" t="str">
        <f>IF($C$26=TRUE,(Ⅴ２!#REF!),"表示不可")</f>
        <v>表示不可</v>
      </c>
      <c r="I162" s="74"/>
    </row>
    <row r="163" spans="1:88" ht="15.75" customHeight="1" x14ac:dyDescent="0.15">
      <c r="A163" s="68">
        <v>54</v>
      </c>
      <c r="B163" s="299" t="str">
        <f t="shared" si="11"/>
        <v/>
      </c>
      <c r="C163" s="300" t="str">
        <f>IF($C$26=TRUE,(Ⅴ２!B59),"表示不可")</f>
        <v>表示不可</v>
      </c>
      <c r="D163" s="301" t="str">
        <f>IF($C$26=TRUE,(Ⅴ２!D59),"表示不可")</f>
        <v>表示不可</v>
      </c>
      <c r="E163" s="303" t="str">
        <f>IF($C$26=TRUE,(Ⅴ２!G59),"表示不可")</f>
        <v>表示不可</v>
      </c>
      <c r="F163" s="304" t="str">
        <f>IF($C$26=TRUE,(Ⅴ２!#REF!),"表示不可")</f>
        <v>表示不可</v>
      </c>
      <c r="G163" s="305" t="str">
        <f>IF($C$26=TRUE,(Ⅴ２!#REF!),"表示不可")</f>
        <v>表示不可</v>
      </c>
      <c r="H163" s="306" t="str">
        <f>IF($C$26=TRUE,(Ⅴ２!#REF!),"表示不可")</f>
        <v>表示不可</v>
      </c>
      <c r="I163" s="74"/>
    </row>
    <row r="164" spans="1:88" ht="15.75" customHeight="1" thickBot="1" x14ac:dyDescent="0.2">
      <c r="A164" s="68">
        <v>55</v>
      </c>
      <c r="B164" s="307" t="str">
        <f t="shared" si="11"/>
        <v/>
      </c>
      <c r="C164" s="308" t="str">
        <f>IF($C$26=TRUE,(Ⅴ２!B60),"表示不可")</f>
        <v>表示不可</v>
      </c>
      <c r="D164" s="309" t="str">
        <f>IF($C$26=TRUE,(Ⅴ２!D60),"表示不可")</f>
        <v>表示不可</v>
      </c>
      <c r="E164" s="311" t="str">
        <f>IF($C$26=TRUE,(Ⅴ２!G60),"表示不可")</f>
        <v>表示不可</v>
      </c>
      <c r="F164" s="312" t="str">
        <f>IF($C$26=TRUE,(Ⅴ２!#REF!),"表示不可")</f>
        <v>表示不可</v>
      </c>
      <c r="G164" s="313" t="str">
        <f>IF($C$26=TRUE,(Ⅴ２!#REF!),"表示不可")</f>
        <v>表示不可</v>
      </c>
      <c r="H164" s="314" t="str">
        <f>IF($C$26=TRUE,(Ⅴ２!#REF!),"表示不可")</f>
        <v>表示不可</v>
      </c>
      <c r="I164" s="74"/>
    </row>
    <row r="165" spans="1:88" ht="15.75" customHeight="1" x14ac:dyDescent="0.15">
      <c r="A165" s="68">
        <v>56</v>
      </c>
      <c r="B165" s="279" t="str">
        <f t="shared" si="11"/>
        <v/>
      </c>
      <c r="C165" s="315" t="str">
        <f>IF($C$26=TRUE,(Ⅴ２!B61),"表示不可")</f>
        <v>表示不可</v>
      </c>
      <c r="D165" s="316" t="str">
        <f>IF($C$26=TRUE,(Ⅴ２!D61),"表示不可")</f>
        <v>表示不可</v>
      </c>
      <c r="E165" s="317" t="str">
        <f>IF($C$26=TRUE,(Ⅴ２!G61),"表示不可")</f>
        <v>表示不可</v>
      </c>
      <c r="F165" s="318" t="str">
        <f>IF($C$26=TRUE,(Ⅴ２!#REF!),"表示不可")</f>
        <v>表示不可</v>
      </c>
      <c r="G165" s="236" t="str">
        <f>IF($C$26=TRUE,(Ⅴ２!#REF!),"表示不可")</f>
        <v>表示不可</v>
      </c>
      <c r="H165" s="280" t="str">
        <f>IF($C$26=TRUE,(Ⅴ２!#REF!),"表示不可")</f>
        <v>表示不可</v>
      </c>
      <c r="I165" s="74"/>
    </row>
    <row r="166" spans="1:88" ht="15.75" customHeight="1" x14ac:dyDescent="0.15">
      <c r="A166" s="68">
        <v>57</v>
      </c>
      <c r="B166" s="299" t="str">
        <f t="shared" si="11"/>
        <v/>
      </c>
      <c r="C166" s="300" t="str">
        <f>IF($C$26=TRUE,(Ⅴ２!B62),"表示不可")</f>
        <v>表示不可</v>
      </c>
      <c r="D166" s="301" t="str">
        <f>IF($C$26=TRUE,(Ⅴ２!D62),"表示不可")</f>
        <v>表示不可</v>
      </c>
      <c r="E166" s="303" t="str">
        <f>IF($C$26=TRUE,(Ⅴ２!G62),"表示不可")</f>
        <v>表示不可</v>
      </c>
      <c r="F166" s="304" t="str">
        <f>IF($C$26=TRUE,(Ⅴ２!#REF!),"表示不可")</f>
        <v>表示不可</v>
      </c>
      <c r="G166" s="305" t="str">
        <f>IF($C$26=TRUE,(Ⅴ２!#REF!),"表示不可")</f>
        <v>表示不可</v>
      </c>
      <c r="H166" s="306" t="str">
        <f>IF($C$26=TRUE,(Ⅴ２!#REF!),"表示不可")</f>
        <v>表示不可</v>
      </c>
      <c r="I166" s="74"/>
    </row>
    <row r="167" spans="1:88" ht="15.75" customHeight="1" x14ac:dyDescent="0.15">
      <c r="A167" s="68">
        <v>58</v>
      </c>
      <c r="B167" s="299" t="str">
        <f t="shared" si="11"/>
        <v/>
      </c>
      <c r="C167" s="300" t="str">
        <f>IF($C$26=TRUE,(Ⅴ２!B63),"表示不可")</f>
        <v>表示不可</v>
      </c>
      <c r="D167" s="301" t="str">
        <f>IF($C$26=TRUE,(Ⅴ２!D63),"表示不可")</f>
        <v>表示不可</v>
      </c>
      <c r="E167" s="303" t="str">
        <f>IF($C$26=TRUE,(Ⅴ２!G63),"表示不可")</f>
        <v>表示不可</v>
      </c>
      <c r="F167" s="304" t="str">
        <f>IF($C$26=TRUE,(Ⅴ２!#REF!),"表示不可")</f>
        <v>表示不可</v>
      </c>
      <c r="G167" s="305" t="str">
        <f>IF($C$26=TRUE,(Ⅴ２!#REF!),"表示不可")</f>
        <v>表示不可</v>
      </c>
      <c r="H167" s="306" t="str">
        <f>IF($C$26=TRUE,(Ⅴ２!#REF!),"表示不可")</f>
        <v>表示不可</v>
      </c>
      <c r="I167" s="74"/>
    </row>
    <row r="168" spans="1:88" ht="15.75" customHeight="1" x14ac:dyDescent="0.15">
      <c r="A168" s="68">
        <v>59</v>
      </c>
      <c r="B168" s="299" t="str">
        <f t="shared" si="11"/>
        <v/>
      </c>
      <c r="C168" s="300" t="str">
        <f>IF($C$26=TRUE,(Ⅴ２!B64),"表示不可")</f>
        <v>表示不可</v>
      </c>
      <c r="D168" s="301" t="str">
        <f>IF($C$26=TRUE,(Ⅴ２!D64),"表示不可")</f>
        <v>表示不可</v>
      </c>
      <c r="E168" s="303" t="str">
        <f>IF($C$26=TRUE,(Ⅴ２!G64),"表示不可")</f>
        <v>表示不可</v>
      </c>
      <c r="F168" s="304" t="str">
        <f>IF($C$26=TRUE,(Ⅴ２!#REF!),"表示不可")</f>
        <v>表示不可</v>
      </c>
      <c r="G168" s="305" t="str">
        <f>IF($C$26=TRUE,(Ⅴ２!#REF!),"表示不可")</f>
        <v>表示不可</v>
      </c>
      <c r="H168" s="306" t="str">
        <f>IF($C$26=TRUE,(Ⅴ２!#REF!),"表示不可")</f>
        <v>表示不可</v>
      </c>
      <c r="I168" s="74"/>
    </row>
    <row r="169" spans="1:88" ht="15.75" customHeight="1" thickBot="1" x14ac:dyDescent="0.2">
      <c r="A169" s="68">
        <v>60</v>
      </c>
      <c r="B169" s="307" t="str">
        <f t="shared" si="11"/>
        <v/>
      </c>
      <c r="C169" s="308" t="str">
        <f>IF($C$26=TRUE,(Ⅴ２!B65),"表示不可")</f>
        <v>表示不可</v>
      </c>
      <c r="D169" s="309" t="str">
        <f>IF($C$26=TRUE,(Ⅴ２!D65),"表示不可")</f>
        <v>表示不可</v>
      </c>
      <c r="E169" s="311" t="str">
        <f>IF($C$26=TRUE,(Ⅴ２!G65),"表示不可")</f>
        <v>表示不可</v>
      </c>
      <c r="F169" s="312" t="str">
        <f>IF($C$26=TRUE,(Ⅴ２!#REF!),"表示不可")</f>
        <v>表示不可</v>
      </c>
      <c r="G169" s="313" t="str">
        <f>IF($C$26=TRUE,(Ⅴ２!#REF!),"表示不可")</f>
        <v>表示不可</v>
      </c>
      <c r="H169" s="314" t="str">
        <f>IF($C$26=TRUE,(Ⅴ２!#REF!),"表示不可")</f>
        <v>表示不可</v>
      </c>
      <c r="I169" s="74"/>
    </row>
    <row r="170" spans="1:88" ht="6" customHeight="1" x14ac:dyDescent="0.15"/>
    <row r="171" spans="1:88" ht="15.75" customHeight="1" x14ac:dyDescent="0.15"/>
    <row r="172" spans="1:88" ht="15.75" customHeight="1" x14ac:dyDescent="0.15"/>
    <row r="173" spans="1:88" ht="15.75" customHeight="1" x14ac:dyDescent="0.15"/>
    <row r="174" spans="1:88" ht="15.75" customHeight="1" x14ac:dyDescent="0.15"/>
    <row r="175" spans="1:88" ht="15.75" customHeight="1" x14ac:dyDescent="0.15"/>
    <row r="176" spans="1:88" ht="15.75" customHeight="1" x14ac:dyDescent="0.15"/>
    <row r="177" spans="1:88" ht="15.75" customHeight="1" x14ac:dyDescent="0.15"/>
    <row r="178" spans="1:88" ht="15.75" customHeight="1" x14ac:dyDescent="0.15"/>
    <row r="179" spans="1:88" ht="15.75" customHeight="1" x14ac:dyDescent="0.15"/>
    <row r="180" spans="1:88" ht="15.75" customHeight="1" x14ac:dyDescent="0.15"/>
    <row r="181" spans="1:88" ht="15.75" customHeight="1" x14ac:dyDescent="0.15"/>
    <row r="182" spans="1:88" ht="15.75" customHeight="1" x14ac:dyDescent="0.15"/>
    <row r="183" spans="1:88" ht="15.75" customHeight="1" x14ac:dyDescent="0.15"/>
    <row r="184" spans="1:88" ht="15.75" customHeight="1" x14ac:dyDescent="0.15"/>
    <row r="185" spans="1:88" ht="15.75" customHeight="1" x14ac:dyDescent="0.15"/>
    <row r="186" spans="1:88" ht="15.75" customHeight="1" x14ac:dyDescent="0.15"/>
    <row r="187" spans="1:88" ht="15.75" customHeight="1" x14ac:dyDescent="0.15"/>
    <row r="188" spans="1:88" ht="15.75" customHeight="1" x14ac:dyDescent="0.15"/>
    <row r="189" spans="1:88" ht="15.75" customHeight="1" x14ac:dyDescent="0.15"/>
    <row r="190" spans="1:88" ht="15.75" customHeight="1" x14ac:dyDescent="0.15"/>
    <row r="191" spans="1:88" ht="46.5" customHeight="1" x14ac:dyDescent="0.25">
      <c r="C191" s="854" t="str">
        <f>"　高文連個人情報に関する保護規定を承諾したうえで、上記のとおり"&amp;B42&amp;"への参加を申し込みます。"</f>
        <v>　高文連個人情報に関する保護規定を承諾したうえで、上記のとおり第48回宮崎県高等学校新人放送コンテスト 
第47回九州高校放送コンテスト宮崎県予選
第9回全九州高等学校総合文化祭福岡大会 宮崎県予選
第50回全国高等学校総合文化祭 放送部門
AM部門・VM部門 宮崎県予選への参加を申し込みます。</v>
      </c>
      <c r="D191" s="854"/>
      <c r="E191" s="854"/>
      <c r="F191" s="854"/>
      <c r="G191" s="854"/>
      <c r="H191" s="854"/>
      <c r="I191" s="854"/>
      <c r="L191" s="82"/>
      <c r="P191" s="213"/>
      <c r="Q191" s="213"/>
      <c r="R191" s="213"/>
      <c r="S191" s="213"/>
      <c r="T191" s="213"/>
      <c r="U191" s="213"/>
      <c r="V191" s="213"/>
    </row>
    <row r="192" spans="1:88" ht="15.75" customHeight="1" x14ac:dyDescent="0.25">
      <c r="A192" s="281"/>
      <c r="B192" s="281"/>
      <c r="C192" s="787">
        <f ca="1">(Ⅰ!C23)</f>
        <v>45937</v>
      </c>
      <c r="D192" s="787"/>
      <c r="E192" s="281"/>
      <c r="G192" s="281"/>
      <c r="H192" s="100"/>
      <c r="I192" s="100"/>
      <c r="J192" s="281"/>
      <c r="L192" s="82"/>
      <c r="W192" s="213"/>
      <c r="X192" s="213"/>
      <c r="Z192" s="281"/>
      <c r="AA192" s="281"/>
      <c r="AB192" s="281"/>
      <c r="AC192" s="281"/>
      <c r="AD192" s="281"/>
      <c r="AE192" s="281"/>
      <c r="AF192" s="281"/>
      <c r="AG192" s="281"/>
      <c r="AH192" s="281"/>
      <c r="AI192" s="281"/>
      <c r="AJ192" s="281"/>
      <c r="AK192" s="281"/>
      <c r="AL192" s="281"/>
      <c r="AM192" s="281"/>
      <c r="AN192" s="281"/>
      <c r="AO192" s="281"/>
      <c r="AP192" s="281"/>
      <c r="AQ192" s="281"/>
      <c r="AR192" s="281"/>
      <c r="AS192" s="281"/>
      <c r="AT192" s="281"/>
      <c r="AU192" s="281"/>
      <c r="AV192" s="281"/>
      <c r="AW192" s="281"/>
      <c r="AX192" s="281"/>
      <c r="AY192" s="281"/>
      <c r="AZ192" s="281"/>
      <c r="BA192" s="281"/>
      <c r="BB192" s="281"/>
      <c r="BC192" s="281"/>
      <c r="BD192" s="281"/>
      <c r="BE192" s="281"/>
      <c r="BF192" s="281"/>
      <c r="BG192" s="281"/>
      <c r="BH192" s="281"/>
      <c r="BI192" s="281"/>
      <c r="BJ192" s="281"/>
      <c r="BK192" s="281"/>
      <c r="BL192" s="281"/>
      <c r="BM192" s="281"/>
      <c r="BN192" s="281"/>
      <c r="BO192" s="281"/>
      <c r="BP192" s="281"/>
      <c r="BQ192" s="281"/>
      <c r="BR192" s="281"/>
      <c r="BS192" s="281"/>
      <c r="BT192" s="281"/>
      <c r="BU192" s="281"/>
      <c r="BV192" s="281"/>
      <c r="BW192" s="281"/>
      <c r="BX192" s="281"/>
      <c r="BY192" s="281"/>
      <c r="BZ192" s="281"/>
      <c r="CA192" s="281"/>
      <c r="CB192" s="281"/>
      <c r="CC192" s="281"/>
      <c r="CD192" s="281"/>
      <c r="CE192" s="281"/>
      <c r="CF192" s="281"/>
      <c r="CG192" s="281"/>
      <c r="CH192" s="281"/>
      <c r="CI192" s="281"/>
      <c r="CJ192" s="281"/>
    </row>
    <row r="193" spans="3:25" ht="15.75" customHeight="1" x14ac:dyDescent="0.15">
      <c r="C193" s="289" t="s">
        <v>334</v>
      </c>
      <c r="D193" s="289"/>
      <c r="F193" s="74" t="s">
        <v>308</v>
      </c>
      <c r="G193" s="124">
        <f>C3</f>
        <v>0</v>
      </c>
      <c r="H193" s="290"/>
      <c r="I193" s="290"/>
      <c r="L193" s="82"/>
      <c r="M193" s="82"/>
      <c r="N193" s="76"/>
    </row>
    <row r="194" spans="3:25" ht="15.75" customHeight="1" x14ac:dyDescent="0.15">
      <c r="C194" s="289" t="str">
        <f>C95</f>
        <v>（日南高等学校校長）</v>
      </c>
      <c r="D194" s="289"/>
      <c r="F194" s="291" t="s">
        <v>335</v>
      </c>
      <c r="G194" s="853">
        <f>(Ⅰ!C21)</f>
        <v>0</v>
      </c>
      <c r="H194" s="853"/>
      <c r="I194" s="292" t="s">
        <v>336</v>
      </c>
      <c r="K194" s="82"/>
      <c r="L194" s="82"/>
      <c r="M194" s="82"/>
      <c r="N194" s="76"/>
      <c r="P194" s="82"/>
      <c r="Q194" s="82"/>
      <c r="R194" s="82"/>
      <c r="S194" s="82"/>
      <c r="T194" s="82"/>
      <c r="U194" s="82"/>
      <c r="V194" s="82"/>
    </row>
    <row r="195" spans="3:25" x14ac:dyDescent="0.15">
      <c r="F195" s="68"/>
      <c r="H195" s="68"/>
      <c r="I195" s="68"/>
      <c r="K195" s="68"/>
      <c r="P195" s="68"/>
      <c r="Q195" s="68"/>
      <c r="R195" s="68"/>
      <c r="S195" s="68"/>
      <c r="T195" s="68"/>
      <c r="U195" s="68"/>
      <c r="V195" s="68"/>
      <c r="W195" s="68"/>
      <c r="X195" s="68"/>
      <c r="Y195" s="68"/>
    </row>
    <row r="196" spans="3:25" x14ac:dyDescent="0.15">
      <c r="F196" s="68"/>
      <c r="H196" s="68"/>
      <c r="I196" s="68"/>
      <c r="K196" s="68"/>
      <c r="P196" s="68"/>
      <c r="Q196" s="68"/>
      <c r="R196" s="68"/>
      <c r="S196" s="68"/>
      <c r="T196" s="68"/>
      <c r="U196" s="68"/>
      <c r="V196" s="68"/>
      <c r="W196" s="68"/>
      <c r="X196" s="68"/>
      <c r="Y196" s="68"/>
    </row>
    <row r="197" spans="3:25" x14ac:dyDescent="0.15">
      <c r="F197" s="68"/>
      <c r="H197" s="68"/>
      <c r="I197" s="68"/>
      <c r="K197" s="68"/>
      <c r="P197" s="68"/>
      <c r="Q197" s="68"/>
      <c r="R197" s="68"/>
      <c r="S197" s="68"/>
      <c r="T197" s="68"/>
      <c r="U197" s="68"/>
      <c r="V197" s="68"/>
      <c r="W197" s="68"/>
      <c r="X197" s="68"/>
      <c r="Y197" s="68"/>
    </row>
    <row r="198" spans="3:25" x14ac:dyDescent="0.15">
      <c r="F198" s="68"/>
      <c r="H198" s="68"/>
      <c r="I198" s="68"/>
      <c r="K198" s="68"/>
      <c r="P198" s="68"/>
      <c r="Q198" s="68"/>
      <c r="R198" s="68"/>
      <c r="S198" s="68"/>
      <c r="T198" s="68"/>
      <c r="U198" s="68"/>
      <c r="V198" s="68"/>
      <c r="W198" s="68"/>
      <c r="X198" s="68"/>
      <c r="Y198" s="68"/>
    </row>
    <row r="199" spans="3:25" x14ac:dyDescent="0.15">
      <c r="F199" s="68"/>
      <c r="H199" s="68"/>
      <c r="I199" s="68"/>
      <c r="K199" s="68"/>
      <c r="P199" s="68"/>
      <c r="Q199" s="68"/>
      <c r="R199" s="68"/>
      <c r="S199" s="68"/>
      <c r="T199" s="68"/>
      <c r="U199" s="68"/>
      <c r="V199" s="68"/>
      <c r="W199" s="68"/>
      <c r="X199" s="68"/>
      <c r="Y199" s="68"/>
    </row>
    <row r="200" spans="3:25" x14ac:dyDescent="0.15">
      <c r="F200" s="68"/>
      <c r="H200" s="68"/>
      <c r="I200" s="68"/>
      <c r="K200" s="68"/>
      <c r="P200" s="68"/>
      <c r="Q200" s="68"/>
      <c r="R200" s="68"/>
      <c r="S200" s="68"/>
      <c r="T200" s="68"/>
      <c r="U200" s="68"/>
      <c r="V200" s="68"/>
      <c r="W200" s="68"/>
      <c r="X200" s="68"/>
      <c r="Y200" s="68"/>
    </row>
    <row r="201" spans="3:25" x14ac:dyDescent="0.15">
      <c r="F201" s="68"/>
      <c r="H201" s="68"/>
      <c r="I201" s="68"/>
      <c r="K201" s="68"/>
      <c r="P201" s="68"/>
      <c r="Q201" s="68"/>
      <c r="R201" s="68"/>
      <c r="S201" s="68"/>
      <c r="T201" s="68"/>
      <c r="U201" s="68"/>
      <c r="V201" s="68"/>
      <c r="W201" s="68"/>
      <c r="X201" s="68"/>
      <c r="Y201" s="68"/>
    </row>
    <row r="202" spans="3:25" x14ac:dyDescent="0.15">
      <c r="F202" s="68"/>
      <c r="H202" s="68"/>
      <c r="I202" s="68"/>
      <c r="K202" s="68"/>
      <c r="P202" s="68"/>
      <c r="Q202" s="68"/>
      <c r="R202" s="68"/>
      <c r="S202" s="68"/>
      <c r="T202" s="68"/>
      <c r="U202" s="68"/>
      <c r="V202" s="68"/>
      <c r="W202" s="68"/>
      <c r="X202" s="68"/>
      <c r="Y202" s="68"/>
    </row>
    <row r="203" spans="3:25" x14ac:dyDescent="0.15">
      <c r="F203" s="68"/>
      <c r="H203" s="68"/>
      <c r="I203" s="68"/>
      <c r="K203" s="68"/>
      <c r="P203" s="68"/>
      <c r="Q203" s="68"/>
      <c r="R203" s="68"/>
      <c r="S203" s="68"/>
      <c r="T203" s="68"/>
      <c r="U203" s="68"/>
      <c r="V203" s="68"/>
      <c r="W203" s="68"/>
      <c r="X203" s="68"/>
      <c r="Y203" s="68"/>
    </row>
    <row r="204" spans="3:25" x14ac:dyDescent="0.15">
      <c r="F204" s="68"/>
      <c r="H204" s="68"/>
      <c r="I204" s="68"/>
      <c r="K204" s="68"/>
      <c r="P204" s="68"/>
      <c r="Q204" s="68"/>
      <c r="R204" s="68"/>
      <c r="S204" s="68"/>
      <c r="T204" s="68"/>
      <c r="U204" s="68"/>
      <c r="V204" s="68"/>
      <c r="W204" s="68"/>
      <c r="X204" s="68"/>
      <c r="Y204" s="68"/>
    </row>
    <row r="205" spans="3:25" x14ac:dyDescent="0.15">
      <c r="F205" s="68"/>
      <c r="H205" s="68"/>
      <c r="I205" s="68"/>
      <c r="K205" s="68"/>
      <c r="P205" s="68"/>
      <c r="Q205" s="68"/>
      <c r="R205" s="68"/>
      <c r="S205" s="68"/>
      <c r="T205" s="68"/>
      <c r="U205" s="68"/>
      <c r="V205" s="68"/>
      <c r="W205" s="68"/>
      <c r="X205" s="68"/>
      <c r="Y205" s="68"/>
    </row>
    <row r="206" spans="3:25" x14ac:dyDescent="0.15">
      <c r="F206" s="68"/>
      <c r="H206" s="68"/>
      <c r="I206" s="68"/>
      <c r="K206" s="68"/>
      <c r="P206" s="68"/>
      <c r="Q206" s="68"/>
      <c r="R206" s="68"/>
      <c r="S206" s="68"/>
      <c r="T206" s="68"/>
      <c r="U206" s="68"/>
      <c r="V206" s="68"/>
      <c r="W206" s="68"/>
      <c r="X206" s="68"/>
      <c r="Y206" s="68"/>
    </row>
    <row r="207" spans="3:25" x14ac:dyDescent="0.15">
      <c r="F207" s="68"/>
      <c r="H207" s="68"/>
      <c r="I207" s="68"/>
      <c r="K207" s="68"/>
      <c r="P207" s="68"/>
      <c r="Q207" s="68"/>
      <c r="R207" s="68"/>
      <c r="S207" s="68"/>
      <c r="T207" s="68"/>
      <c r="U207" s="68"/>
      <c r="V207" s="68"/>
      <c r="W207" s="68"/>
      <c r="X207" s="68"/>
      <c r="Y207" s="68"/>
    </row>
    <row r="208" spans="3:25" x14ac:dyDescent="0.15">
      <c r="F208" s="68"/>
      <c r="H208" s="68"/>
      <c r="I208" s="68"/>
      <c r="K208" s="68"/>
      <c r="P208" s="68"/>
      <c r="Q208" s="68"/>
      <c r="R208" s="68"/>
      <c r="S208" s="68"/>
      <c r="T208" s="68"/>
      <c r="U208" s="68"/>
      <c r="V208" s="68"/>
      <c r="W208" s="68"/>
      <c r="X208" s="68"/>
      <c r="Y208" s="68"/>
    </row>
    <row r="209" spans="10:15" s="68" customFormat="1" x14ac:dyDescent="0.15">
      <c r="J209" s="70"/>
      <c r="L209" s="71"/>
      <c r="M209" s="71"/>
      <c r="N209" s="70"/>
      <c r="O209" s="72"/>
    </row>
    <row r="210" spans="10:15" s="68" customFormat="1" x14ac:dyDescent="0.15">
      <c r="J210" s="70"/>
      <c r="L210" s="71"/>
      <c r="M210" s="71"/>
      <c r="N210" s="70"/>
      <c r="O210" s="72"/>
    </row>
    <row r="211" spans="10:15" s="68" customFormat="1" x14ac:dyDescent="0.15">
      <c r="J211" s="70"/>
      <c r="L211" s="71"/>
      <c r="M211" s="71"/>
      <c r="N211" s="70"/>
      <c r="O211" s="72"/>
    </row>
    <row r="212" spans="10:15" s="68" customFormat="1" x14ac:dyDescent="0.15">
      <c r="J212" s="70"/>
      <c r="L212" s="71"/>
      <c r="M212" s="71"/>
      <c r="N212" s="70"/>
      <c r="O212" s="72"/>
    </row>
    <row r="213" spans="10:15" s="68" customFormat="1" x14ac:dyDescent="0.15">
      <c r="J213" s="70"/>
      <c r="L213" s="71"/>
      <c r="M213" s="71"/>
      <c r="N213" s="70"/>
      <c r="O213" s="72"/>
    </row>
    <row r="214" spans="10:15" s="68" customFormat="1" x14ac:dyDescent="0.15">
      <c r="J214" s="70"/>
      <c r="L214" s="71"/>
      <c r="M214" s="71"/>
      <c r="N214" s="70"/>
      <c r="O214" s="72"/>
    </row>
    <row r="215" spans="10:15" s="68" customFormat="1" x14ac:dyDescent="0.15">
      <c r="J215" s="70"/>
      <c r="L215" s="71"/>
      <c r="M215" s="71"/>
      <c r="N215" s="70"/>
      <c r="O215" s="72"/>
    </row>
    <row r="216" spans="10:15" s="68" customFormat="1" x14ac:dyDescent="0.15">
      <c r="J216" s="70"/>
      <c r="L216" s="71"/>
      <c r="M216" s="71"/>
      <c r="N216" s="70"/>
      <c r="O216" s="72"/>
    </row>
    <row r="217" spans="10:15" s="68" customFormat="1" x14ac:dyDescent="0.15">
      <c r="J217" s="70"/>
      <c r="L217" s="71"/>
      <c r="M217" s="71"/>
      <c r="N217" s="70"/>
      <c r="O217" s="72"/>
    </row>
    <row r="218" spans="10:15" s="68" customFormat="1" x14ac:dyDescent="0.15">
      <c r="J218" s="70"/>
      <c r="L218" s="71"/>
      <c r="M218" s="71"/>
      <c r="N218" s="70"/>
      <c r="O218" s="72"/>
    </row>
    <row r="219" spans="10:15" s="68" customFormat="1" x14ac:dyDescent="0.15">
      <c r="J219" s="70"/>
      <c r="L219" s="71"/>
      <c r="M219" s="71"/>
      <c r="N219" s="70"/>
      <c r="O219" s="72"/>
    </row>
    <row r="220" spans="10:15" s="68" customFormat="1" x14ac:dyDescent="0.15">
      <c r="J220" s="70"/>
      <c r="L220" s="71"/>
      <c r="M220" s="71"/>
      <c r="N220" s="70"/>
      <c r="O220" s="72"/>
    </row>
    <row r="221" spans="10:15" s="68" customFormat="1" x14ac:dyDescent="0.15">
      <c r="J221" s="70"/>
      <c r="L221" s="71"/>
      <c r="M221" s="71"/>
      <c r="N221" s="70"/>
      <c r="O221" s="72"/>
    </row>
    <row r="222" spans="10:15" s="68" customFormat="1" x14ac:dyDescent="0.15">
      <c r="J222" s="70"/>
      <c r="L222" s="71"/>
      <c r="M222" s="71"/>
      <c r="N222" s="70"/>
      <c r="O222" s="72"/>
    </row>
    <row r="223" spans="10:15" s="68" customFormat="1" x14ac:dyDescent="0.15">
      <c r="J223" s="70"/>
      <c r="L223" s="71"/>
      <c r="M223" s="71"/>
      <c r="N223" s="70"/>
      <c r="O223" s="72"/>
    </row>
    <row r="224" spans="10:15" s="68" customFormat="1" x14ac:dyDescent="0.15">
      <c r="J224" s="70"/>
      <c r="L224" s="71"/>
      <c r="M224" s="71"/>
      <c r="N224" s="70"/>
      <c r="O224" s="72"/>
    </row>
    <row r="225" spans="10:15" s="68" customFormat="1" x14ac:dyDescent="0.15">
      <c r="J225" s="70"/>
      <c r="L225" s="71"/>
      <c r="M225" s="71"/>
      <c r="N225" s="70"/>
      <c r="O225" s="72"/>
    </row>
    <row r="226" spans="10:15" s="68" customFormat="1" x14ac:dyDescent="0.15">
      <c r="J226" s="70"/>
      <c r="L226" s="71"/>
      <c r="M226" s="71"/>
      <c r="N226" s="70"/>
      <c r="O226" s="72"/>
    </row>
    <row r="227" spans="10:15" s="68" customFormat="1" x14ac:dyDescent="0.15">
      <c r="J227" s="70"/>
      <c r="L227" s="71"/>
      <c r="M227" s="71"/>
      <c r="N227" s="70"/>
      <c r="O227" s="72"/>
    </row>
    <row r="228" spans="10:15" s="68" customFormat="1" x14ac:dyDescent="0.15">
      <c r="J228" s="70"/>
      <c r="L228" s="71"/>
      <c r="M228" s="71"/>
      <c r="N228" s="70"/>
      <c r="O228" s="72"/>
    </row>
    <row r="229" spans="10:15" s="68" customFormat="1" x14ac:dyDescent="0.15">
      <c r="J229" s="70"/>
      <c r="L229" s="71"/>
      <c r="M229" s="71"/>
      <c r="N229" s="70"/>
      <c r="O229" s="72"/>
    </row>
    <row r="230" spans="10:15" s="68" customFormat="1" x14ac:dyDescent="0.15">
      <c r="J230" s="70"/>
      <c r="L230" s="71"/>
      <c r="M230" s="71"/>
      <c r="N230" s="70"/>
      <c r="O230" s="72"/>
    </row>
    <row r="231" spans="10:15" s="68" customFormat="1" x14ac:dyDescent="0.15">
      <c r="J231" s="70"/>
      <c r="L231" s="71"/>
      <c r="M231" s="71"/>
      <c r="N231" s="70"/>
      <c r="O231" s="72"/>
    </row>
    <row r="232" spans="10:15" s="68" customFormat="1" x14ac:dyDescent="0.15">
      <c r="J232" s="70"/>
      <c r="L232" s="71"/>
      <c r="M232" s="71"/>
      <c r="N232" s="70"/>
      <c r="O232" s="72"/>
    </row>
    <row r="233" spans="10:15" s="68" customFormat="1" x14ac:dyDescent="0.15">
      <c r="J233" s="70"/>
      <c r="L233" s="71"/>
      <c r="M233" s="71"/>
      <c r="N233" s="70"/>
      <c r="O233" s="72"/>
    </row>
    <row r="234" spans="10:15" s="68" customFormat="1" x14ac:dyDescent="0.15">
      <c r="J234" s="70"/>
      <c r="L234" s="71"/>
      <c r="M234" s="71"/>
      <c r="N234" s="70"/>
      <c r="O234" s="72"/>
    </row>
    <row r="235" spans="10:15" s="68" customFormat="1" x14ac:dyDescent="0.15">
      <c r="J235" s="70"/>
      <c r="L235" s="71"/>
      <c r="M235" s="71"/>
      <c r="N235" s="70"/>
      <c r="O235" s="72"/>
    </row>
    <row r="236" spans="10:15" s="68" customFormat="1" x14ac:dyDescent="0.15">
      <c r="J236" s="70"/>
      <c r="L236" s="71"/>
      <c r="M236" s="71"/>
      <c r="N236" s="70"/>
      <c r="O236" s="72"/>
    </row>
    <row r="237" spans="10:15" s="68" customFormat="1" x14ac:dyDescent="0.15">
      <c r="J237" s="70"/>
      <c r="L237" s="71"/>
      <c r="M237" s="71"/>
      <c r="N237" s="70"/>
      <c r="O237" s="72"/>
    </row>
    <row r="238" spans="10:15" s="68" customFormat="1" x14ac:dyDescent="0.15">
      <c r="J238" s="70"/>
      <c r="L238" s="71"/>
      <c r="M238" s="71"/>
      <c r="N238" s="70"/>
      <c r="O238" s="72"/>
    </row>
    <row r="239" spans="10:15" s="68" customFormat="1" x14ac:dyDescent="0.15">
      <c r="J239" s="70"/>
      <c r="L239" s="71"/>
      <c r="M239" s="71"/>
      <c r="N239" s="70"/>
      <c r="O239" s="72"/>
    </row>
    <row r="240" spans="10:15" s="68" customFormat="1" x14ac:dyDescent="0.15">
      <c r="J240" s="70"/>
      <c r="L240" s="71"/>
      <c r="M240" s="71"/>
      <c r="N240" s="70"/>
      <c r="O240" s="72"/>
    </row>
    <row r="241" spans="10:15" s="68" customFormat="1" x14ac:dyDescent="0.15">
      <c r="J241" s="70"/>
      <c r="L241" s="71"/>
      <c r="M241" s="71"/>
      <c r="N241" s="70"/>
      <c r="O241" s="72"/>
    </row>
    <row r="242" spans="10:15" s="68" customFormat="1" x14ac:dyDescent="0.15">
      <c r="J242" s="70"/>
      <c r="L242" s="71"/>
      <c r="M242" s="71"/>
      <c r="N242" s="70"/>
      <c r="O242" s="72"/>
    </row>
    <row r="243" spans="10:15" s="68" customFormat="1" x14ac:dyDescent="0.15">
      <c r="J243" s="70"/>
      <c r="L243" s="71"/>
      <c r="M243" s="71"/>
      <c r="N243" s="70"/>
      <c r="O243" s="72"/>
    </row>
    <row r="244" spans="10:15" s="68" customFormat="1" x14ac:dyDescent="0.15">
      <c r="J244" s="70"/>
      <c r="L244" s="71"/>
      <c r="M244" s="71"/>
      <c r="N244" s="70"/>
      <c r="O244" s="72"/>
    </row>
    <row r="245" spans="10:15" s="68" customFormat="1" x14ac:dyDescent="0.15">
      <c r="J245" s="70"/>
      <c r="L245" s="71"/>
      <c r="M245" s="71"/>
      <c r="N245" s="70"/>
      <c r="O245" s="72"/>
    </row>
    <row r="246" spans="10:15" s="68" customFormat="1" x14ac:dyDescent="0.15">
      <c r="J246" s="70"/>
      <c r="L246" s="71"/>
      <c r="M246" s="71"/>
      <c r="N246" s="70"/>
      <c r="O246" s="72"/>
    </row>
    <row r="247" spans="10:15" s="68" customFormat="1" x14ac:dyDescent="0.15">
      <c r="J247" s="70"/>
      <c r="L247" s="71"/>
      <c r="M247" s="71"/>
      <c r="N247" s="70"/>
      <c r="O247" s="72"/>
    </row>
    <row r="248" spans="10:15" s="68" customFormat="1" x14ac:dyDescent="0.15">
      <c r="J248" s="70"/>
      <c r="L248" s="71"/>
      <c r="M248" s="71"/>
      <c r="N248" s="70"/>
      <c r="O248" s="72"/>
    </row>
    <row r="249" spans="10:15" s="68" customFormat="1" x14ac:dyDescent="0.15">
      <c r="J249" s="70"/>
      <c r="L249" s="71"/>
      <c r="M249" s="71"/>
      <c r="N249" s="70"/>
      <c r="O249" s="72"/>
    </row>
    <row r="250" spans="10:15" s="68" customFormat="1" x14ac:dyDescent="0.15">
      <c r="J250" s="70"/>
      <c r="L250" s="71"/>
      <c r="M250" s="71"/>
      <c r="N250" s="70"/>
      <c r="O250" s="72"/>
    </row>
    <row r="251" spans="10:15" s="68" customFormat="1" x14ac:dyDescent="0.15">
      <c r="J251" s="147"/>
      <c r="L251" s="71"/>
      <c r="M251" s="71"/>
      <c r="N251" s="70"/>
      <c r="O251" s="72"/>
    </row>
    <row r="252" spans="10:15" s="68" customFormat="1" x14ac:dyDescent="0.15">
      <c r="J252" s="147"/>
      <c r="L252" s="71"/>
      <c r="M252" s="71"/>
      <c r="N252" s="70"/>
      <c r="O252" s="72"/>
    </row>
    <row r="253" spans="10:15" s="68" customFormat="1" x14ac:dyDescent="0.15">
      <c r="J253" s="147"/>
      <c r="L253" s="71"/>
      <c r="M253" s="71"/>
      <c r="N253" s="70"/>
      <c r="O253" s="72"/>
    </row>
    <row r="254" spans="10:15" s="68" customFormat="1" x14ac:dyDescent="0.15">
      <c r="J254" s="147"/>
      <c r="L254" s="71"/>
      <c r="M254" s="71"/>
      <c r="N254" s="70"/>
      <c r="O254" s="72"/>
    </row>
    <row r="255" spans="10:15" s="68" customFormat="1" x14ac:dyDescent="0.15">
      <c r="J255" s="147"/>
      <c r="L255" s="71"/>
      <c r="M255" s="71"/>
      <c r="N255" s="70"/>
      <c r="O255" s="72"/>
    </row>
    <row r="256" spans="10:15" s="68" customFormat="1" x14ac:dyDescent="0.15">
      <c r="J256" s="147"/>
      <c r="L256" s="71"/>
      <c r="M256" s="71"/>
      <c r="N256" s="70"/>
      <c r="O256" s="72"/>
    </row>
    <row r="257" spans="10:15" s="68" customFormat="1" x14ac:dyDescent="0.15">
      <c r="J257" s="147"/>
      <c r="L257" s="71"/>
      <c r="M257" s="71"/>
      <c r="N257" s="70"/>
      <c r="O257" s="72"/>
    </row>
    <row r="258" spans="10:15" s="68" customFormat="1" x14ac:dyDescent="0.15">
      <c r="J258" s="147"/>
      <c r="L258" s="71"/>
      <c r="M258" s="71"/>
      <c r="N258" s="70"/>
      <c r="O258" s="72"/>
    </row>
    <row r="259" spans="10:15" s="68" customFormat="1" x14ac:dyDescent="0.15">
      <c r="J259" s="147"/>
      <c r="L259" s="71"/>
      <c r="M259" s="71"/>
      <c r="N259" s="70"/>
      <c r="O259" s="72"/>
    </row>
  </sheetData>
  <mergeCells count="67">
    <mergeCell ref="H8:I8"/>
    <mergeCell ref="H10:I10"/>
    <mergeCell ref="H12:I12"/>
    <mergeCell ref="H14:I14"/>
    <mergeCell ref="H16:I16"/>
    <mergeCell ref="H11:I11"/>
    <mergeCell ref="H13:I13"/>
    <mergeCell ref="G15:I15"/>
    <mergeCell ref="J49:K49"/>
    <mergeCell ref="L49:M49"/>
    <mergeCell ref="C99:H103"/>
    <mergeCell ref="C105:H108"/>
    <mergeCell ref="C111:H115"/>
    <mergeCell ref="C49:C50"/>
    <mergeCell ref="F49:F50"/>
    <mergeCell ref="G49:G50"/>
    <mergeCell ref="D49:D50"/>
    <mergeCell ref="E49:E50"/>
    <mergeCell ref="B148:B149"/>
    <mergeCell ref="C148:C149"/>
    <mergeCell ref="D148:D149"/>
    <mergeCell ref="B96:F96"/>
    <mergeCell ref="C119:H121"/>
    <mergeCell ref="C128:H128"/>
    <mergeCell ref="F133:H133"/>
    <mergeCell ref="G135:I135"/>
    <mergeCell ref="B103:B104"/>
    <mergeCell ref="C192:D192"/>
    <mergeCell ref="G194:H194"/>
    <mergeCell ref="C40:I40"/>
    <mergeCell ref="C92:I92"/>
    <mergeCell ref="C93:D93"/>
    <mergeCell ref="G95:H95"/>
    <mergeCell ref="C191:I191"/>
    <mergeCell ref="F148:G148"/>
    <mergeCell ref="E148:E149"/>
    <mergeCell ref="G96:I96"/>
    <mergeCell ref="C97:H97"/>
    <mergeCell ref="C140:D140"/>
    <mergeCell ref="G43:H43"/>
    <mergeCell ref="B42:F42"/>
    <mergeCell ref="D43:E43"/>
    <mergeCell ref="B49:B50"/>
    <mergeCell ref="C19:I19"/>
    <mergeCell ref="H9:I9"/>
    <mergeCell ref="B21:B24"/>
    <mergeCell ref="H21:I21"/>
    <mergeCell ref="H22:I22"/>
    <mergeCell ref="H17:I17"/>
    <mergeCell ref="C15:D15"/>
    <mergeCell ref="E15:F15"/>
    <mergeCell ref="C20:I20"/>
    <mergeCell ref="H23:I23"/>
    <mergeCell ref="H24:I24"/>
    <mergeCell ref="B1:F1"/>
    <mergeCell ref="H5:I5"/>
    <mergeCell ref="H7:I7"/>
    <mergeCell ref="C3:D3"/>
    <mergeCell ref="H1:I1"/>
    <mergeCell ref="C27:I27"/>
    <mergeCell ref="C30:I30"/>
    <mergeCell ref="C28:I28"/>
    <mergeCell ref="C29:I29"/>
    <mergeCell ref="G36:I36"/>
    <mergeCell ref="C35:D35"/>
    <mergeCell ref="G35:I35"/>
    <mergeCell ref="C31:I31"/>
  </mergeCells>
  <phoneticPr fontId="4"/>
  <conditionalFormatting sqref="C105 G150:I169">
    <cfRule type="cellIs" dxfId="11" priority="5" operator="greaterThan">
      <formula>0</formula>
    </cfRule>
  </conditionalFormatting>
  <conditionalFormatting sqref="C51:D90">
    <cfRule type="cellIs" dxfId="10" priority="20" operator="greaterThan">
      <formula>0</formula>
    </cfRule>
  </conditionalFormatting>
  <conditionalFormatting sqref="C150:D169">
    <cfRule type="cellIs" dxfId="9" priority="14" operator="greaterThan">
      <formula>0</formula>
    </cfRule>
  </conditionalFormatting>
  <conditionalFormatting sqref="D4">
    <cfRule type="expression" dxfId="8" priority="31">
      <formula>LEN(D4)&gt;0</formula>
    </cfRule>
  </conditionalFormatting>
  <conditionalFormatting sqref="E3 C3:C4">
    <cfRule type="expression" dxfId="7" priority="8">
      <formula>LEN(C3)&gt;0</formula>
    </cfRule>
  </conditionalFormatting>
  <conditionalFormatting sqref="E51:E90">
    <cfRule type="expression" dxfId="6" priority="19">
      <formula>LEN(E51)&gt;0</formula>
    </cfRule>
  </conditionalFormatting>
  <conditionalFormatting sqref="E150:E169">
    <cfRule type="expression" dxfId="5" priority="13">
      <formula>LEN(E150)&gt;0</formula>
    </cfRule>
  </conditionalFormatting>
  <conditionalFormatting sqref="G95">
    <cfRule type="cellIs" dxfId="4" priority="27" operator="greaterThan">
      <formula>0</formula>
    </cfRule>
  </conditionalFormatting>
  <conditionalFormatting sqref="G142">
    <cfRule type="cellIs" dxfId="3" priority="1" operator="greaterThan">
      <formula>0</formula>
    </cfRule>
  </conditionalFormatting>
  <conditionalFormatting sqref="G194">
    <cfRule type="cellIs" dxfId="2" priority="10" operator="greaterThan">
      <formula>0</formula>
    </cfRule>
  </conditionalFormatting>
  <conditionalFormatting sqref="G51:I90">
    <cfRule type="cellIs" dxfId="1" priority="2" operator="greaterThan">
      <formula>0</formula>
    </cfRule>
  </conditionalFormatting>
  <conditionalFormatting sqref="I105:I126">
    <cfRule type="cellIs" dxfId="0" priority="4" operator="greaterThan">
      <formula>0</formula>
    </cfRule>
  </conditionalFormatting>
  <dataValidations count="1">
    <dataValidation type="list" allowBlank="1" showInputMessage="1" showErrorMessage="1" sqref="E48 E147" xr:uid="{00000000-0002-0000-0B00-000000000000}">
      <formula1>",　,１年,２年,３年,"</formula1>
    </dataValidation>
  </dataValidations>
  <pageMargins left="0.70866141732283472" right="0.35433070866141736" top="0.27559055118110237" bottom="0.31496062992125984" header="0.27559055118110237" footer="0.31496062992125984"/>
  <pageSetup paperSize="9" scale="95" fitToHeight="4" orientation="portrait" r:id="rId1"/>
  <rowBreaks count="2" manualBreakCount="2">
    <brk id="41" max="8" man="1"/>
    <brk id="9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47" r:id="rId4" name="Check Box 11">
              <controlPr locked="0" defaultSize="0" print="0" autoFill="0" autoLine="0" autoPict="0" altText="">
                <anchor moveWithCells="1">
                  <from>
                    <xdr:col>0</xdr:col>
                    <xdr:colOff>38100</xdr:colOff>
                    <xdr:row>26</xdr:row>
                    <xdr:rowOff>161925</xdr:rowOff>
                  </from>
                  <to>
                    <xdr:col>8</xdr:col>
                    <xdr:colOff>57150</xdr:colOff>
                    <xdr:row>30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F319"/>
  <sheetViews>
    <sheetView workbookViewId="0">
      <selection activeCell="A319" sqref="A319"/>
    </sheetView>
  </sheetViews>
  <sheetFormatPr defaultColWidth="9" defaultRowHeight="13.5" x14ac:dyDescent="0.15"/>
  <cols>
    <col min="1" max="1" width="11" style="654" bestFit="1" customWidth="1"/>
    <col min="2" max="2" width="14.75" style="568" bestFit="1" customWidth="1"/>
    <col min="3" max="3" width="13" style="568" bestFit="1" customWidth="1"/>
    <col min="4" max="4" width="19" style="568" bestFit="1" customWidth="1"/>
    <col min="5" max="5" width="7.25" style="568" bestFit="1" customWidth="1"/>
    <col min="6" max="16384" width="9" style="568"/>
  </cols>
  <sheetData>
    <row r="1" spans="1:6" ht="14.25" thickBot="1" x14ac:dyDescent="0.2">
      <c r="A1" s="651" t="s">
        <v>547</v>
      </c>
      <c r="B1" s="595" t="s">
        <v>548</v>
      </c>
      <c r="C1" s="595" t="s">
        <v>549</v>
      </c>
      <c r="D1" s="595" t="s">
        <v>550</v>
      </c>
      <c r="E1" s="595" t="s">
        <v>304</v>
      </c>
      <c r="F1" s="611" t="s">
        <v>1307</v>
      </c>
    </row>
    <row r="2" spans="1:6" x14ac:dyDescent="0.15">
      <c r="A2" s="652">
        <v>22301</v>
      </c>
      <c r="B2" s="610" t="s">
        <v>54</v>
      </c>
      <c r="C2" s="610" t="s">
        <v>551</v>
      </c>
      <c r="D2" s="610" t="s">
        <v>552</v>
      </c>
      <c r="E2" s="610" t="s">
        <v>553</v>
      </c>
      <c r="F2" s="656"/>
    </row>
    <row r="3" spans="1:6" x14ac:dyDescent="0.15">
      <c r="A3" s="653">
        <v>22302</v>
      </c>
      <c r="B3" s="596" t="s">
        <v>54</v>
      </c>
      <c r="C3" s="596" t="s">
        <v>554</v>
      </c>
      <c r="D3" s="596" t="s">
        <v>555</v>
      </c>
      <c r="E3" s="596" t="s">
        <v>553</v>
      </c>
      <c r="F3" s="657" t="s">
        <v>1308</v>
      </c>
    </row>
    <row r="4" spans="1:6" x14ac:dyDescent="0.15">
      <c r="A4" s="653">
        <v>22303</v>
      </c>
      <c r="B4" s="596" t="s">
        <v>54</v>
      </c>
      <c r="C4" s="596" t="s">
        <v>556</v>
      </c>
      <c r="D4" s="596" t="s">
        <v>557</v>
      </c>
      <c r="E4" s="596" t="s">
        <v>553</v>
      </c>
      <c r="F4" s="657" t="s">
        <v>1308</v>
      </c>
    </row>
    <row r="5" spans="1:6" x14ac:dyDescent="0.15">
      <c r="A5" s="653">
        <v>22304</v>
      </c>
      <c r="B5" s="596" t="s">
        <v>54</v>
      </c>
      <c r="C5" s="596" t="s">
        <v>558</v>
      </c>
      <c r="D5" s="596" t="s">
        <v>559</v>
      </c>
      <c r="E5" s="596" t="s">
        <v>553</v>
      </c>
      <c r="F5" s="657" t="s">
        <v>1308</v>
      </c>
    </row>
    <row r="6" spans="1:6" x14ac:dyDescent="0.15">
      <c r="A6" s="653">
        <v>22305</v>
      </c>
      <c r="B6" s="596" t="s">
        <v>54</v>
      </c>
      <c r="C6" s="596" t="s">
        <v>560</v>
      </c>
      <c r="D6" s="596" t="s">
        <v>561</v>
      </c>
      <c r="E6" s="596" t="s">
        <v>553</v>
      </c>
      <c r="F6" s="657" t="s">
        <v>1308</v>
      </c>
    </row>
    <row r="7" spans="1:6" x14ac:dyDescent="0.15">
      <c r="A7" s="653">
        <v>22306</v>
      </c>
      <c r="B7" s="596" t="s">
        <v>54</v>
      </c>
      <c r="C7" s="596" t="s">
        <v>562</v>
      </c>
      <c r="D7" s="596" t="s">
        <v>563</v>
      </c>
      <c r="E7" s="596" t="s">
        <v>553</v>
      </c>
      <c r="F7" s="657" t="s">
        <v>1308</v>
      </c>
    </row>
    <row r="8" spans="1:6" x14ac:dyDescent="0.15">
      <c r="A8" s="653">
        <v>22307</v>
      </c>
      <c r="B8" s="596" t="s">
        <v>54</v>
      </c>
      <c r="C8" s="596" t="s">
        <v>564</v>
      </c>
      <c r="D8" s="596" t="s">
        <v>565</v>
      </c>
      <c r="E8" s="596" t="s">
        <v>553</v>
      </c>
      <c r="F8" s="657" t="s">
        <v>1308</v>
      </c>
    </row>
    <row r="9" spans="1:6" x14ac:dyDescent="0.15">
      <c r="A9" s="653">
        <v>22501</v>
      </c>
      <c r="B9" s="596" t="s">
        <v>54</v>
      </c>
      <c r="C9" s="596" t="s">
        <v>1077</v>
      </c>
      <c r="D9" s="596" t="s">
        <v>1078</v>
      </c>
      <c r="E9" s="596" t="s">
        <v>994</v>
      </c>
      <c r="F9" s="657" t="s">
        <v>1308</v>
      </c>
    </row>
    <row r="10" spans="1:6" x14ac:dyDescent="0.15">
      <c r="A10" s="653">
        <v>22502</v>
      </c>
      <c r="B10" s="596" t="s">
        <v>54</v>
      </c>
      <c r="C10" s="596" t="s">
        <v>1079</v>
      </c>
      <c r="D10" s="596" t="s">
        <v>1080</v>
      </c>
      <c r="E10" s="596" t="s">
        <v>994</v>
      </c>
      <c r="F10" s="657" t="s">
        <v>1308</v>
      </c>
    </row>
    <row r="11" spans="1:6" x14ac:dyDescent="0.15">
      <c r="A11" s="653">
        <v>22503</v>
      </c>
      <c r="B11" s="596" t="s">
        <v>54</v>
      </c>
      <c r="C11" s="596" t="s">
        <v>1081</v>
      </c>
      <c r="D11" s="596" t="s">
        <v>1082</v>
      </c>
      <c r="E11" s="596" t="s">
        <v>994</v>
      </c>
      <c r="F11" s="657" t="s">
        <v>1308</v>
      </c>
    </row>
    <row r="12" spans="1:6" x14ac:dyDescent="0.15">
      <c r="A12" s="653">
        <v>22504</v>
      </c>
      <c r="B12" s="597" t="s">
        <v>54</v>
      </c>
      <c r="C12" s="596" t="s">
        <v>1160</v>
      </c>
      <c r="D12" s="596" t="s">
        <v>1161</v>
      </c>
      <c r="E12" s="596" t="s">
        <v>994</v>
      </c>
      <c r="F12" s="657" t="s">
        <v>1308</v>
      </c>
    </row>
    <row r="13" spans="1:6" x14ac:dyDescent="0.15">
      <c r="A13" s="653">
        <v>42301</v>
      </c>
      <c r="B13" s="596" t="s">
        <v>62</v>
      </c>
      <c r="C13" s="596" t="s">
        <v>566</v>
      </c>
      <c r="D13" s="596" t="s">
        <v>567</v>
      </c>
      <c r="E13" s="596" t="s">
        <v>553</v>
      </c>
      <c r="F13" s="657"/>
    </row>
    <row r="14" spans="1:6" x14ac:dyDescent="0.15">
      <c r="A14" s="653">
        <v>42302</v>
      </c>
      <c r="B14" s="596" t="s">
        <v>62</v>
      </c>
      <c r="C14" s="596" t="s">
        <v>568</v>
      </c>
      <c r="D14" s="596" t="s">
        <v>569</v>
      </c>
      <c r="E14" s="596" t="s">
        <v>553</v>
      </c>
      <c r="F14" s="657"/>
    </row>
    <row r="15" spans="1:6" x14ac:dyDescent="0.15">
      <c r="A15" s="653">
        <v>42303</v>
      </c>
      <c r="B15" s="596" t="s">
        <v>62</v>
      </c>
      <c r="C15" s="596" t="s">
        <v>570</v>
      </c>
      <c r="D15" s="596" t="s">
        <v>571</v>
      </c>
      <c r="E15" s="596" t="s">
        <v>553</v>
      </c>
      <c r="F15" s="657"/>
    </row>
    <row r="16" spans="1:6" x14ac:dyDescent="0.15">
      <c r="A16" s="653">
        <v>42304</v>
      </c>
      <c r="B16" s="596" t="s">
        <v>62</v>
      </c>
      <c r="C16" s="596" t="s">
        <v>572</v>
      </c>
      <c r="D16" s="596" t="s">
        <v>573</v>
      </c>
      <c r="E16" s="596" t="s">
        <v>553</v>
      </c>
      <c r="F16" s="657"/>
    </row>
    <row r="17" spans="1:6" x14ac:dyDescent="0.15">
      <c r="A17" s="653">
        <v>42305</v>
      </c>
      <c r="B17" s="596" t="s">
        <v>62</v>
      </c>
      <c r="C17" s="596" t="s">
        <v>574</v>
      </c>
      <c r="D17" s="596" t="s">
        <v>575</v>
      </c>
      <c r="E17" s="596" t="s">
        <v>553</v>
      </c>
      <c r="F17" s="657"/>
    </row>
    <row r="18" spans="1:6" x14ac:dyDescent="0.15">
      <c r="A18" s="653">
        <v>42401</v>
      </c>
      <c r="B18" s="596" t="s">
        <v>62</v>
      </c>
      <c r="C18" s="596" t="s">
        <v>576</v>
      </c>
      <c r="D18" s="596" t="s">
        <v>577</v>
      </c>
      <c r="E18" s="596" t="s">
        <v>578</v>
      </c>
      <c r="F18" s="657"/>
    </row>
    <row r="19" spans="1:6" x14ac:dyDescent="0.15">
      <c r="A19" s="653">
        <v>42402</v>
      </c>
      <c r="B19" s="596" t="s">
        <v>62</v>
      </c>
      <c r="C19" s="596" t="s">
        <v>579</v>
      </c>
      <c r="D19" s="596" t="s">
        <v>580</v>
      </c>
      <c r="E19" s="596" t="s">
        <v>578</v>
      </c>
      <c r="F19" s="657"/>
    </row>
    <row r="20" spans="1:6" x14ac:dyDescent="0.15">
      <c r="A20" s="653">
        <v>42403</v>
      </c>
      <c r="B20" s="596" t="s">
        <v>62</v>
      </c>
      <c r="C20" s="596" t="s">
        <v>581</v>
      </c>
      <c r="D20" s="596" t="s">
        <v>582</v>
      </c>
      <c r="E20" s="596" t="s">
        <v>578</v>
      </c>
      <c r="F20" s="657"/>
    </row>
    <row r="21" spans="1:6" x14ac:dyDescent="0.15">
      <c r="A21" s="653">
        <v>42404</v>
      </c>
      <c r="B21" s="596" t="s">
        <v>62</v>
      </c>
      <c r="C21" s="596" t="s">
        <v>583</v>
      </c>
      <c r="D21" s="596" t="s">
        <v>584</v>
      </c>
      <c r="E21" s="596" t="s">
        <v>578</v>
      </c>
      <c r="F21" s="657"/>
    </row>
    <row r="22" spans="1:6" x14ac:dyDescent="0.15">
      <c r="A22" s="653">
        <v>42405</v>
      </c>
      <c r="B22" s="596" t="s">
        <v>62</v>
      </c>
      <c r="C22" s="596" t="s">
        <v>585</v>
      </c>
      <c r="D22" s="596" t="s">
        <v>586</v>
      </c>
      <c r="E22" s="596" t="s">
        <v>578</v>
      </c>
      <c r="F22" s="657"/>
    </row>
    <row r="23" spans="1:6" x14ac:dyDescent="0.15">
      <c r="A23" s="653">
        <v>42406</v>
      </c>
      <c r="B23" s="596" t="s">
        <v>62</v>
      </c>
      <c r="C23" s="596" t="s">
        <v>587</v>
      </c>
      <c r="D23" s="596" t="s">
        <v>588</v>
      </c>
      <c r="E23" s="596" t="s">
        <v>578</v>
      </c>
      <c r="F23" s="657"/>
    </row>
    <row r="24" spans="1:6" x14ac:dyDescent="0.15">
      <c r="A24" s="653">
        <v>42407</v>
      </c>
      <c r="B24" s="596" t="s">
        <v>62</v>
      </c>
      <c r="C24" s="596" t="s">
        <v>589</v>
      </c>
      <c r="D24" s="596" t="s">
        <v>590</v>
      </c>
      <c r="E24" s="596" t="s">
        <v>578</v>
      </c>
      <c r="F24" s="657"/>
    </row>
    <row r="25" spans="1:6" x14ac:dyDescent="0.15">
      <c r="A25" s="653">
        <v>42501</v>
      </c>
      <c r="B25" s="596" t="s">
        <v>62</v>
      </c>
      <c r="C25" s="596" t="s">
        <v>1130</v>
      </c>
      <c r="D25" s="596" t="s">
        <v>1131</v>
      </c>
      <c r="E25" s="596" t="s">
        <v>994</v>
      </c>
      <c r="F25" s="657"/>
    </row>
    <row r="26" spans="1:6" x14ac:dyDescent="0.15">
      <c r="A26" s="653">
        <v>42502</v>
      </c>
      <c r="B26" s="596" t="s">
        <v>62</v>
      </c>
      <c r="C26" s="596" t="s">
        <v>1132</v>
      </c>
      <c r="D26" s="596" t="s">
        <v>1133</v>
      </c>
      <c r="E26" s="596" t="s">
        <v>994</v>
      </c>
      <c r="F26" s="657"/>
    </row>
    <row r="27" spans="1:6" x14ac:dyDescent="0.15">
      <c r="A27" s="653">
        <v>42503</v>
      </c>
      <c r="B27" s="596" t="s">
        <v>62</v>
      </c>
      <c r="C27" s="596" t="s">
        <v>1134</v>
      </c>
      <c r="D27" s="596" t="s">
        <v>1135</v>
      </c>
      <c r="E27" s="596" t="s">
        <v>994</v>
      </c>
      <c r="F27" s="657"/>
    </row>
    <row r="28" spans="1:6" x14ac:dyDescent="0.15">
      <c r="A28" s="653">
        <v>52401</v>
      </c>
      <c r="B28" s="596" t="s">
        <v>346</v>
      </c>
      <c r="C28" s="596" t="s">
        <v>591</v>
      </c>
      <c r="D28" s="596" t="s">
        <v>592</v>
      </c>
      <c r="E28" s="596" t="s">
        <v>578</v>
      </c>
      <c r="F28" s="657"/>
    </row>
    <row r="29" spans="1:6" x14ac:dyDescent="0.15">
      <c r="A29" s="653">
        <v>52402</v>
      </c>
      <c r="B29" s="596" t="s">
        <v>346</v>
      </c>
      <c r="C29" s="596" t="s">
        <v>593</v>
      </c>
      <c r="D29" s="596" t="s">
        <v>594</v>
      </c>
      <c r="E29" s="596" t="s">
        <v>578</v>
      </c>
      <c r="F29" s="657"/>
    </row>
    <row r="30" spans="1:6" x14ac:dyDescent="0.15">
      <c r="A30" s="653">
        <v>62401</v>
      </c>
      <c r="B30" s="596" t="s">
        <v>69</v>
      </c>
      <c r="C30" s="596" t="s">
        <v>595</v>
      </c>
      <c r="D30" s="596" t="s">
        <v>596</v>
      </c>
      <c r="E30" s="596" t="s">
        <v>578</v>
      </c>
      <c r="F30" s="657" t="s">
        <v>1308</v>
      </c>
    </row>
    <row r="31" spans="1:6" x14ac:dyDescent="0.15">
      <c r="A31" s="653">
        <v>62402</v>
      </c>
      <c r="B31" s="596" t="s">
        <v>69</v>
      </c>
      <c r="C31" s="596" t="s">
        <v>597</v>
      </c>
      <c r="D31" s="596" t="s">
        <v>598</v>
      </c>
      <c r="E31" s="596" t="s">
        <v>578</v>
      </c>
      <c r="F31" s="657"/>
    </row>
    <row r="32" spans="1:6" x14ac:dyDescent="0.15">
      <c r="A32" s="653">
        <v>62403</v>
      </c>
      <c r="B32" s="596" t="s">
        <v>69</v>
      </c>
      <c r="C32" s="596" t="s">
        <v>1124</v>
      </c>
      <c r="D32" s="596" t="s">
        <v>1127</v>
      </c>
      <c r="E32" s="596" t="s">
        <v>578</v>
      </c>
      <c r="F32" s="657"/>
    </row>
    <row r="33" spans="1:6" x14ac:dyDescent="0.15">
      <c r="A33" s="653">
        <v>62404</v>
      </c>
      <c r="B33" s="596" t="s">
        <v>69</v>
      </c>
      <c r="C33" s="596" t="s">
        <v>1125</v>
      </c>
      <c r="D33" s="596" t="s">
        <v>1128</v>
      </c>
      <c r="E33" s="596" t="s">
        <v>578</v>
      </c>
      <c r="F33" s="657"/>
    </row>
    <row r="34" spans="1:6" x14ac:dyDescent="0.15">
      <c r="A34" s="653">
        <v>62405</v>
      </c>
      <c r="B34" s="596" t="s">
        <v>69</v>
      </c>
      <c r="C34" s="596" t="s">
        <v>1126</v>
      </c>
      <c r="D34" s="596" t="s">
        <v>1129</v>
      </c>
      <c r="E34" s="596" t="s">
        <v>578</v>
      </c>
      <c r="F34" s="657"/>
    </row>
    <row r="35" spans="1:6" x14ac:dyDescent="0.15">
      <c r="A35" s="653">
        <v>72301</v>
      </c>
      <c r="B35" s="596" t="s">
        <v>73</v>
      </c>
      <c r="C35" s="596" t="s">
        <v>599</v>
      </c>
      <c r="D35" s="596" t="s">
        <v>600</v>
      </c>
      <c r="E35" s="596" t="s">
        <v>553</v>
      </c>
      <c r="F35" s="657"/>
    </row>
    <row r="36" spans="1:6" x14ac:dyDescent="0.15">
      <c r="A36" s="653">
        <v>72302</v>
      </c>
      <c r="B36" s="596" t="s">
        <v>73</v>
      </c>
      <c r="C36" s="596" t="s">
        <v>601</v>
      </c>
      <c r="D36" s="596" t="s">
        <v>602</v>
      </c>
      <c r="E36" s="596" t="s">
        <v>553</v>
      </c>
      <c r="F36" s="657"/>
    </row>
    <row r="37" spans="1:6" x14ac:dyDescent="0.15">
      <c r="A37" s="653">
        <v>72303</v>
      </c>
      <c r="B37" s="596" t="s">
        <v>73</v>
      </c>
      <c r="C37" s="596" t="s">
        <v>603</v>
      </c>
      <c r="D37" s="596" t="s">
        <v>604</v>
      </c>
      <c r="E37" s="596" t="s">
        <v>553</v>
      </c>
      <c r="F37" s="657"/>
    </row>
    <row r="38" spans="1:6" x14ac:dyDescent="0.15">
      <c r="A38" s="653">
        <v>72304</v>
      </c>
      <c r="B38" s="596" t="s">
        <v>73</v>
      </c>
      <c r="C38" s="596" t="s">
        <v>605</v>
      </c>
      <c r="D38" s="596" t="s">
        <v>606</v>
      </c>
      <c r="E38" s="596" t="s">
        <v>553</v>
      </c>
      <c r="F38" s="657"/>
    </row>
    <row r="39" spans="1:6" x14ac:dyDescent="0.15">
      <c r="A39" s="653">
        <v>72305</v>
      </c>
      <c r="B39" s="596" t="s">
        <v>73</v>
      </c>
      <c r="C39" s="596" t="s">
        <v>607</v>
      </c>
      <c r="D39" s="596" t="s">
        <v>608</v>
      </c>
      <c r="E39" s="596" t="s">
        <v>553</v>
      </c>
      <c r="F39" s="657"/>
    </row>
    <row r="40" spans="1:6" x14ac:dyDescent="0.15">
      <c r="A40" s="653">
        <v>72306</v>
      </c>
      <c r="B40" s="596" t="s">
        <v>73</v>
      </c>
      <c r="C40" s="596" t="s">
        <v>609</v>
      </c>
      <c r="D40" s="596" t="s">
        <v>610</v>
      </c>
      <c r="E40" s="596" t="s">
        <v>553</v>
      </c>
      <c r="F40" s="657"/>
    </row>
    <row r="41" spans="1:6" x14ac:dyDescent="0.15">
      <c r="A41" s="653">
        <v>72307</v>
      </c>
      <c r="B41" s="596" t="s">
        <v>73</v>
      </c>
      <c r="C41" s="596" t="s">
        <v>611</v>
      </c>
      <c r="D41" s="596" t="s">
        <v>612</v>
      </c>
      <c r="E41" s="596" t="s">
        <v>553</v>
      </c>
      <c r="F41" s="657"/>
    </row>
    <row r="42" spans="1:6" x14ac:dyDescent="0.15">
      <c r="A42" s="653">
        <v>72308</v>
      </c>
      <c r="B42" s="596" t="s">
        <v>73</v>
      </c>
      <c r="C42" s="596" t="s">
        <v>613</v>
      </c>
      <c r="D42" s="596" t="s">
        <v>614</v>
      </c>
      <c r="E42" s="596" t="s">
        <v>553</v>
      </c>
      <c r="F42" s="657"/>
    </row>
    <row r="43" spans="1:6" x14ac:dyDescent="0.15">
      <c r="A43" s="653">
        <v>72402</v>
      </c>
      <c r="B43" s="596" t="s">
        <v>73</v>
      </c>
      <c r="C43" s="596" t="s">
        <v>615</v>
      </c>
      <c r="D43" s="596" t="s">
        <v>1294</v>
      </c>
      <c r="E43" s="596" t="s">
        <v>578</v>
      </c>
      <c r="F43" s="657" t="s">
        <v>1308</v>
      </c>
    </row>
    <row r="44" spans="1:6" x14ac:dyDescent="0.15">
      <c r="A44" s="653">
        <v>72501</v>
      </c>
      <c r="B44" s="596" t="s">
        <v>73</v>
      </c>
      <c r="C44" s="596" t="s">
        <v>1065</v>
      </c>
      <c r="D44" s="596" t="s">
        <v>1066</v>
      </c>
      <c r="E44" s="596" t="s">
        <v>994</v>
      </c>
      <c r="F44" s="657" t="s">
        <v>1308</v>
      </c>
    </row>
    <row r="45" spans="1:6" x14ac:dyDescent="0.15">
      <c r="A45" s="653">
        <v>72502</v>
      </c>
      <c r="B45" s="596" t="s">
        <v>73</v>
      </c>
      <c r="C45" s="596" t="s">
        <v>1067</v>
      </c>
      <c r="D45" s="596" t="s">
        <v>1068</v>
      </c>
      <c r="E45" s="596" t="s">
        <v>994</v>
      </c>
      <c r="F45" s="657" t="s">
        <v>1308</v>
      </c>
    </row>
    <row r="46" spans="1:6" x14ac:dyDescent="0.15">
      <c r="A46" s="653">
        <v>72503</v>
      </c>
      <c r="B46" s="596" t="s">
        <v>73</v>
      </c>
      <c r="C46" s="596" t="s">
        <v>1069</v>
      </c>
      <c r="D46" s="596" t="s">
        <v>1070</v>
      </c>
      <c r="E46" s="596" t="s">
        <v>994</v>
      </c>
      <c r="F46" s="657" t="s">
        <v>1308</v>
      </c>
    </row>
    <row r="47" spans="1:6" x14ac:dyDescent="0.15">
      <c r="A47" s="653">
        <v>72504</v>
      </c>
      <c r="B47" s="596" t="s">
        <v>73</v>
      </c>
      <c r="C47" s="596" t="s">
        <v>1071</v>
      </c>
      <c r="D47" s="596" t="s">
        <v>1072</v>
      </c>
      <c r="E47" s="596" t="s">
        <v>994</v>
      </c>
      <c r="F47" s="657" t="s">
        <v>1308</v>
      </c>
    </row>
    <row r="48" spans="1:6" x14ac:dyDescent="0.15">
      <c r="A48" s="653">
        <v>72505</v>
      </c>
      <c r="B48" s="596" t="s">
        <v>73</v>
      </c>
      <c r="C48" s="596" t="s">
        <v>1073</v>
      </c>
      <c r="D48" s="596" t="s">
        <v>1074</v>
      </c>
      <c r="E48" s="596" t="s">
        <v>994</v>
      </c>
      <c r="F48" s="657" t="s">
        <v>1308</v>
      </c>
    </row>
    <row r="49" spans="1:6" x14ac:dyDescent="0.15">
      <c r="A49" s="653">
        <v>72506</v>
      </c>
      <c r="B49" s="596" t="s">
        <v>73</v>
      </c>
      <c r="C49" s="596" t="s">
        <v>1075</v>
      </c>
      <c r="D49" s="596" t="s">
        <v>1076</v>
      </c>
      <c r="E49" s="596" t="s">
        <v>994</v>
      </c>
      <c r="F49" s="657" t="s">
        <v>1308</v>
      </c>
    </row>
    <row r="50" spans="1:6" x14ac:dyDescent="0.15">
      <c r="A50" s="653">
        <v>72507</v>
      </c>
      <c r="B50" s="612" t="s">
        <v>73</v>
      </c>
      <c r="C50" s="612" t="s">
        <v>1261</v>
      </c>
      <c r="D50" s="612" t="s">
        <v>1262</v>
      </c>
      <c r="E50" s="612" t="s">
        <v>994</v>
      </c>
      <c r="F50" s="657" t="s">
        <v>1308</v>
      </c>
    </row>
    <row r="51" spans="1:6" x14ac:dyDescent="0.15">
      <c r="A51" s="653">
        <v>72508</v>
      </c>
      <c r="B51" s="612" t="s">
        <v>73</v>
      </c>
      <c r="C51" s="612" t="s">
        <v>1341</v>
      </c>
      <c r="D51" s="612" t="s">
        <v>1342</v>
      </c>
      <c r="E51" s="612" t="s">
        <v>994</v>
      </c>
      <c r="F51" s="657"/>
    </row>
    <row r="52" spans="1:6" x14ac:dyDescent="0.15">
      <c r="A52" s="653">
        <v>82301</v>
      </c>
      <c r="B52" s="596" t="s">
        <v>77</v>
      </c>
      <c r="C52" s="596" t="s">
        <v>1295</v>
      </c>
      <c r="D52" s="596" t="s">
        <v>616</v>
      </c>
      <c r="E52" s="596" t="s">
        <v>553</v>
      </c>
      <c r="F52" s="657"/>
    </row>
    <row r="53" spans="1:6" x14ac:dyDescent="0.15">
      <c r="A53" s="653">
        <v>82302</v>
      </c>
      <c r="B53" s="596" t="s">
        <v>77</v>
      </c>
      <c r="C53" s="596" t="s">
        <v>617</v>
      </c>
      <c r="D53" s="596" t="s">
        <v>618</v>
      </c>
      <c r="E53" s="596" t="s">
        <v>553</v>
      </c>
      <c r="F53" s="657"/>
    </row>
    <row r="54" spans="1:6" x14ac:dyDescent="0.15">
      <c r="A54" s="653">
        <v>82303</v>
      </c>
      <c r="B54" s="596" t="s">
        <v>77</v>
      </c>
      <c r="C54" s="596" t="s">
        <v>619</v>
      </c>
      <c r="D54" s="596" t="s">
        <v>620</v>
      </c>
      <c r="E54" s="596" t="s">
        <v>553</v>
      </c>
      <c r="F54" s="657"/>
    </row>
    <row r="55" spans="1:6" x14ac:dyDescent="0.15">
      <c r="A55" s="653">
        <v>82303</v>
      </c>
      <c r="B55" s="596" t="s">
        <v>77</v>
      </c>
      <c r="C55" s="596" t="s">
        <v>621</v>
      </c>
      <c r="D55" s="596" t="s">
        <v>622</v>
      </c>
      <c r="E55" s="596" t="s">
        <v>553</v>
      </c>
      <c r="F55" s="657"/>
    </row>
    <row r="56" spans="1:6" x14ac:dyDescent="0.15">
      <c r="A56" s="653">
        <v>82401</v>
      </c>
      <c r="B56" s="596" t="s">
        <v>77</v>
      </c>
      <c r="C56" s="596" t="s">
        <v>623</v>
      </c>
      <c r="D56" s="596" t="s">
        <v>624</v>
      </c>
      <c r="E56" s="596" t="s">
        <v>578</v>
      </c>
      <c r="F56" s="657"/>
    </row>
    <row r="57" spans="1:6" x14ac:dyDescent="0.15">
      <c r="A57" s="653">
        <v>82402</v>
      </c>
      <c r="B57" s="596" t="s">
        <v>77</v>
      </c>
      <c r="C57" s="596" t="s">
        <v>625</v>
      </c>
      <c r="D57" s="596" t="s">
        <v>626</v>
      </c>
      <c r="E57" s="596" t="s">
        <v>578</v>
      </c>
      <c r="F57" s="657"/>
    </row>
    <row r="58" spans="1:6" x14ac:dyDescent="0.15">
      <c r="A58" s="653">
        <v>82403</v>
      </c>
      <c r="B58" s="596" t="s">
        <v>77</v>
      </c>
      <c r="C58" s="596" t="s">
        <v>627</v>
      </c>
      <c r="D58" s="596" t="s">
        <v>628</v>
      </c>
      <c r="E58" s="596" t="s">
        <v>578</v>
      </c>
      <c r="F58" s="657"/>
    </row>
    <row r="59" spans="1:6" x14ac:dyDescent="0.15">
      <c r="A59" s="653">
        <v>82501</v>
      </c>
      <c r="B59" s="596" t="s">
        <v>77</v>
      </c>
      <c r="C59" s="596" t="s">
        <v>1162</v>
      </c>
      <c r="D59" s="596" t="s">
        <v>1163</v>
      </c>
      <c r="E59" s="596" t="s">
        <v>994</v>
      </c>
      <c r="F59" s="657"/>
    </row>
    <row r="60" spans="1:6" x14ac:dyDescent="0.15">
      <c r="A60" s="653">
        <v>82502</v>
      </c>
      <c r="B60" s="596" t="s">
        <v>77</v>
      </c>
      <c r="C60" s="596" t="s">
        <v>1164</v>
      </c>
      <c r="D60" s="596" t="s">
        <v>1165</v>
      </c>
      <c r="E60" s="596" t="s">
        <v>994</v>
      </c>
      <c r="F60" s="657"/>
    </row>
    <row r="61" spans="1:6" x14ac:dyDescent="0.15">
      <c r="A61" s="653">
        <v>102301</v>
      </c>
      <c r="B61" s="596" t="s">
        <v>86</v>
      </c>
      <c r="C61" s="596" t="s">
        <v>629</v>
      </c>
      <c r="D61" s="596" t="s">
        <v>630</v>
      </c>
      <c r="E61" s="596" t="s">
        <v>553</v>
      </c>
      <c r="F61" s="657"/>
    </row>
    <row r="62" spans="1:6" x14ac:dyDescent="0.15">
      <c r="A62" s="653">
        <v>102302</v>
      </c>
      <c r="B62" s="596" t="s">
        <v>86</v>
      </c>
      <c r="C62" s="596" t="s">
        <v>631</v>
      </c>
      <c r="D62" s="596" t="s">
        <v>632</v>
      </c>
      <c r="E62" s="596" t="s">
        <v>553</v>
      </c>
      <c r="F62" s="657"/>
    </row>
    <row r="63" spans="1:6" x14ac:dyDescent="0.15">
      <c r="A63" s="653">
        <v>102303</v>
      </c>
      <c r="B63" s="612" t="s">
        <v>86</v>
      </c>
      <c r="C63" s="612" t="s">
        <v>1259</v>
      </c>
      <c r="D63" s="612" t="s">
        <v>1260</v>
      </c>
      <c r="E63" s="612" t="s">
        <v>553</v>
      </c>
      <c r="F63" s="657"/>
    </row>
    <row r="64" spans="1:6" x14ac:dyDescent="0.15">
      <c r="A64" s="653">
        <v>102303</v>
      </c>
      <c r="B64" s="612" t="s">
        <v>86</v>
      </c>
      <c r="C64" s="612" t="s">
        <v>1259</v>
      </c>
      <c r="D64" s="612" t="s">
        <v>1260</v>
      </c>
      <c r="E64" s="612" t="s">
        <v>553</v>
      </c>
      <c r="F64" s="657" t="s">
        <v>1308</v>
      </c>
    </row>
    <row r="65" spans="1:6" x14ac:dyDescent="0.15">
      <c r="A65" s="653">
        <v>102401</v>
      </c>
      <c r="B65" s="596" t="s">
        <v>86</v>
      </c>
      <c r="C65" s="596" t="s">
        <v>633</v>
      </c>
      <c r="D65" s="596" t="s">
        <v>634</v>
      </c>
      <c r="E65" s="596" t="s">
        <v>578</v>
      </c>
      <c r="F65" s="657" t="s">
        <v>1308</v>
      </c>
    </row>
    <row r="66" spans="1:6" x14ac:dyDescent="0.15">
      <c r="A66" s="653">
        <v>102402</v>
      </c>
      <c r="B66" s="596" t="s">
        <v>86</v>
      </c>
      <c r="C66" s="596" t="s">
        <v>635</v>
      </c>
      <c r="D66" s="596" t="s">
        <v>636</v>
      </c>
      <c r="E66" s="596" t="s">
        <v>578</v>
      </c>
      <c r="F66" s="657" t="s">
        <v>1308</v>
      </c>
    </row>
    <row r="67" spans="1:6" x14ac:dyDescent="0.15">
      <c r="A67" s="653">
        <v>102403</v>
      </c>
      <c r="B67" s="596" t="s">
        <v>86</v>
      </c>
      <c r="C67" s="596" t="s">
        <v>637</v>
      </c>
      <c r="D67" s="596" t="s">
        <v>638</v>
      </c>
      <c r="E67" s="596" t="s">
        <v>578</v>
      </c>
      <c r="F67" s="657" t="s">
        <v>1308</v>
      </c>
    </row>
    <row r="68" spans="1:6" x14ac:dyDescent="0.15">
      <c r="A68" s="653">
        <v>102404</v>
      </c>
      <c r="B68" s="596" t="s">
        <v>86</v>
      </c>
      <c r="C68" s="596" t="s">
        <v>639</v>
      </c>
      <c r="D68" s="596" t="s">
        <v>640</v>
      </c>
      <c r="E68" s="596" t="s">
        <v>578</v>
      </c>
      <c r="F68" s="657" t="s">
        <v>1308</v>
      </c>
    </row>
    <row r="69" spans="1:6" x14ac:dyDescent="0.15">
      <c r="A69" s="653">
        <v>102405</v>
      </c>
      <c r="B69" s="596" t="s">
        <v>86</v>
      </c>
      <c r="C69" s="596" t="s">
        <v>641</v>
      </c>
      <c r="D69" s="596" t="s">
        <v>642</v>
      </c>
      <c r="E69" s="596" t="s">
        <v>578</v>
      </c>
      <c r="F69" s="657" t="s">
        <v>1308</v>
      </c>
    </row>
    <row r="70" spans="1:6" x14ac:dyDescent="0.15">
      <c r="A70" s="653">
        <v>102406</v>
      </c>
      <c r="B70" s="596" t="s">
        <v>86</v>
      </c>
      <c r="C70" s="596" t="s">
        <v>1051</v>
      </c>
      <c r="D70" s="596" t="s">
        <v>1052</v>
      </c>
      <c r="E70" s="596" t="s">
        <v>578</v>
      </c>
      <c r="F70" s="657"/>
    </row>
    <row r="71" spans="1:6" x14ac:dyDescent="0.15">
      <c r="A71" s="653">
        <v>102407</v>
      </c>
      <c r="B71" s="596" t="s">
        <v>86</v>
      </c>
      <c r="C71" s="596" t="s">
        <v>1053</v>
      </c>
      <c r="D71" s="596" t="s">
        <v>1054</v>
      </c>
      <c r="E71" s="596" t="s">
        <v>578</v>
      </c>
      <c r="F71" s="657"/>
    </row>
    <row r="72" spans="1:6" x14ac:dyDescent="0.15">
      <c r="A72" s="653">
        <v>102501</v>
      </c>
      <c r="B72" s="596" t="s">
        <v>86</v>
      </c>
      <c r="C72" s="596" t="s">
        <v>1055</v>
      </c>
      <c r="D72" s="596" t="s">
        <v>1056</v>
      </c>
      <c r="E72" s="596" t="s">
        <v>994</v>
      </c>
      <c r="F72" s="657"/>
    </row>
    <row r="73" spans="1:6" x14ac:dyDescent="0.15">
      <c r="A73" s="653">
        <v>102502</v>
      </c>
      <c r="B73" s="596" t="s">
        <v>86</v>
      </c>
      <c r="C73" s="596" t="s">
        <v>1057</v>
      </c>
      <c r="D73" s="596" t="s">
        <v>1058</v>
      </c>
      <c r="E73" s="596" t="s">
        <v>994</v>
      </c>
      <c r="F73" s="657"/>
    </row>
    <row r="74" spans="1:6" x14ac:dyDescent="0.15">
      <c r="A74" s="653">
        <v>102503</v>
      </c>
      <c r="B74" s="596" t="s">
        <v>86</v>
      </c>
      <c r="C74" s="596" t="s">
        <v>1059</v>
      </c>
      <c r="D74" s="596" t="s">
        <v>1060</v>
      </c>
      <c r="E74" s="596" t="s">
        <v>994</v>
      </c>
      <c r="F74" s="657" t="s">
        <v>1308</v>
      </c>
    </row>
    <row r="75" spans="1:6" x14ac:dyDescent="0.15">
      <c r="A75" s="653">
        <v>102504</v>
      </c>
      <c r="B75" s="596" t="s">
        <v>86</v>
      </c>
      <c r="C75" s="596" t="s">
        <v>1061</v>
      </c>
      <c r="D75" s="596" t="s">
        <v>1062</v>
      </c>
      <c r="E75" s="596" t="s">
        <v>994</v>
      </c>
      <c r="F75" s="657"/>
    </row>
    <row r="76" spans="1:6" x14ac:dyDescent="0.15">
      <c r="A76" s="653">
        <v>102505</v>
      </c>
      <c r="B76" s="596" t="s">
        <v>86</v>
      </c>
      <c r="C76" s="596" t="s">
        <v>1063</v>
      </c>
      <c r="D76" s="596" t="s">
        <v>1064</v>
      </c>
      <c r="E76" s="596" t="s">
        <v>994</v>
      </c>
      <c r="F76" s="657"/>
    </row>
    <row r="77" spans="1:6" x14ac:dyDescent="0.15">
      <c r="A77" s="653">
        <v>102506</v>
      </c>
      <c r="B77" s="612" t="s">
        <v>86</v>
      </c>
      <c r="C77" s="612" t="s">
        <v>1327</v>
      </c>
      <c r="D77" s="612" t="s">
        <v>1328</v>
      </c>
      <c r="E77" s="612" t="s">
        <v>994</v>
      </c>
      <c r="F77" s="657"/>
    </row>
    <row r="78" spans="1:6" x14ac:dyDescent="0.15">
      <c r="A78" s="653">
        <v>132301</v>
      </c>
      <c r="B78" s="596" t="s">
        <v>643</v>
      </c>
      <c r="C78" s="596" t="s">
        <v>644</v>
      </c>
      <c r="D78" s="596" t="s">
        <v>645</v>
      </c>
      <c r="E78" s="596" t="s">
        <v>553</v>
      </c>
      <c r="F78" s="657"/>
    </row>
    <row r="79" spans="1:6" x14ac:dyDescent="0.15">
      <c r="A79" s="653">
        <v>132302</v>
      </c>
      <c r="B79" s="596" t="s">
        <v>643</v>
      </c>
      <c r="C79" s="596" t="s">
        <v>646</v>
      </c>
      <c r="D79" s="596" t="s">
        <v>647</v>
      </c>
      <c r="E79" s="596" t="s">
        <v>553</v>
      </c>
      <c r="F79" s="657" t="s">
        <v>1308</v>
      </c>
    </row>
    <row r="80" spans="1:6" x14ac:dyDescent="0.15">
      <c r="A80" s="653">
        <v>132401</v>
      </c>
      <c r="B80" s="596" t="s">
        <v>643</v>
      </c>
      <c r="C80" s="596" t="s">
        <v>648</v>
      </c>
      <c r="D80" s="596" t="s">
        <v>649</v>
      </c>
      <c r="E80" s="596" t="s">
        <v>578</v>
      </c>
      <c r="F80" s="657" t="s">
        <v>1308</v>
      </c>
    </row>
    <row r="81" spans="1:6" x14ac:dyDescent="0.15">
      <c r="A81" s="653">
        <v>132402</v>
      </c>
      <c r="B81" s="596" t="s">
        <v>643</v>
      </c>
      <c r="C81" s="596" t="s">
        <v>650</v>
      </c>
      <c r="D81" s="596" t="s">
        <v>651</v>
      </c>
      <c r="E81" s="596" t="s">
        <v>578</v>
      </c>
      <c r="F81" s="657" t="s">
        <v>1308</v>
      </c>
    </row>
    <row r="82" spans="1:6" x14ac:dyDescent="0.15">
      <c r="A82" s="653">
        <v>132403</v>
      </c>
      <c r="B82" s="596" t="s">
        <v>643</v>
      </c>
      <c r="C82" s="596" t="s">
        <v>652</v>
      </c>
      <c r="D82" s="596" t="s">
        <v>653</v>
      </c>
      <c r="E82" s="596" t="s">
        <v>578</v>
      </c>
      <c r="F82" s="657" t="s">
        <v>1308</v>
      </c>
    </row>
    <row r="83" spans="1:6" x14ac:dyDescent="0.15">
      <c r="A83" s="653">
        <v>132501</v>
      </c>
      <c r="B83" s="596" t="s">
        <v>643</v>
      </c>
      <c r="C83" s="596" t="s">
        <v>1031</v>
      </c>
      <c r="D83" s="596" t="s">
        <v>1032</v>
      </c>
      <c r="E83" s="596" t="s">
        <v>994</v>
      </c>
      <c r="F83" s="657"/>
    </row>
    <row r="84" spans="1:6" x14ac:dyDescent="0.15">
      <c r="A84" s="653">
        <v>132502</v>
      </c>
      <c r="B84" s="612" t="s">
        <v>643</v>
      </c>
      <c r="C84" s="612" t="s">
        <v>1285</v>
      </c>
      <c r="D84" s="612" t="s">
        <v>1286</v>
      </c>
      <c r="E84" s="612" t="s">
        <v>994</v>
      </c>
      <c r="F84" s="657"/>
    </row>
    <row r="85" spans="1:6" x14ac:dyDescent="0.15">
      <c r="A85" s="653">
        <v>142401</v>
      </c>
      <c r="B85" s="596" t="s">
        <v>94</v>
      </c>
      <c r="C85" s="596" t="s">
        <v>654</v>
      </c>
      <c r="D85" s="596" t="s">
        <v>655</v>
      </c>
      <c r="E85" s="596" t="s">
        <v>578</v>
      </c>
      <c r="F85" s="657"/>
    </row>
    <row r="86" spans="1:6" x14ac:dyDescent="0.15">
      <c r="A86" s="653">
        <v>142402</v>
      </c>
      <c r="B86" s="596" t="s">
        <v>94</v>
      </c>
      <c r="C86" s="596" t="s">
        <v>1027</v>
      </c>
      <c r="D86" s="596" t="s">
        <v>1028</v>
      </c>
      <c r="E86" s="596" t="s">
        <v>578</v>
      </c>
      <c r="F86" s="657"/>
    </row>
    <row r="87" spans="1:6" x14ac:dyDescent="0.15">
      <c r="A87" s="653">
        <v>142501</v>
      </c>
      <c r="B87" s="596" t="s">
        <v>94</v>
      </c>
      <c r="C87" s="596" t="s">
        <v>1029</v>
      </c>
      <c r="D87" s="596" t="s">
        <v>1030</v>
      </c>
      <c r="E87" s="596" t="s">
        <v>994</v>
      </c>
      <c r="F87" s="657"/>
    </row>
    <row r="88" spans="1:6" x14ac:dyDescent="0.15">
      <c r="A88" s="653">
        <v>142502</v>
      </c>
      <c r="B88" s="612" t="s">
        <v>94</v>
      </c>
      <c r="C88" s="612" t="s">
        <v>1343</v>
      </c>
      <c r="D88" s="612" t="s">
        <v>1344</v>
      </c>
      <c r="E88" s="612" t="s">
        <v>994</v>
      </c>
      <c r="F88" s="657"/>
    </row>
    <row r="89" spans="1:6" x14ac:dyDescent="0.15">
      <c r="A89" s="653">
        <v>172301</v>
      </c>
      <c r="B89" s="596" t="s">
        <v>656</v>
      </c>
      <c r="C89" s="596" t="s">
        <v>657</v>
      </c>
      <c r="D89" s="596" t="s">
        <v>658</v>
      </c>
      <c r="E89" s="596" t="s">
        <v>553</v>
      </c>
      <c r="F89" s="657"/>
    </row>
    <row r="90" spans="1:6" x14ac:dyDescent="0.15">
      <c r="A90" s="653">
        <v>172302</v>
      </c>
      <c r="B90" s="596" t="s">
        <v>656</v>
      </c>
      <c r="C90" s="596" t="s">
        <v>659</v>
      </c>
      <c r="D90" s="596" t="s">
        <v>660</v>
      </c>
      <c r="E90" s="596" t="s">
        <v>553</v>
      </c>
      <c r="F90" s="657" t="s">
        <v>1308</v>
      </c>
    </row>
    <row r="91" spans="1:6" x14ac:dyDescent="0.15">
      <c r="A91" s="653">
        <v>172401</v>
      </c>
      <c r="B91" s="596" t="s">
        <v>656</v>
      </c>
      <c r="C91" s="596" t="s">
        <v>1144</v>
      </c>
      <c r="D91" s="596" t="s">
        <v>1145</v>
      </c>
      <c r="E91" s="596" t="s">
        <v>578</v>
      </c>
      <c r="F91" s="657" t="s">
        <v>1308</v>
      </c>
    </row>
    <row r="92" spans="1:6" x14ac:dyDescent="0.15">
      <c r="A92" s="653">
        <v>172402</v>
      </c>
      <c r="B92" s="596" t="s">
        <v>656</v>
      </c>
      <c r="C92" s="596" t="s">
        <v>1146</v>
      </c>
      <c r="D92" s="596" t="s">
        <v>1147</v>
      </c>
      <c r="E92" s="596" t="s">
        <v>578</v>
      </c>
      <c r="F92" s="657"/>
    </row>
    <row r="93" spans="1:6" x14ac:dyDescent="0.15">
      <c r="A93" s="653">
        <v>172403</v>
      </c>
      <c r="B93" s="596" t="s">
        <v>656</v>
      </c>
      <c r="C93" s="596" t="s">
        <v>1148</v>
      </c>
      <c r="D93" s="596" t="s">
        <v>1149</v>
      </c>
      <c r="E93" s="596" t="s">
        <v>578</v>
      </c>
      <c r="F93" s="657"/>
    </row>
    <row r="94" spans="1:6" x14ac:dyDescent="0.15">
      <c r="A94" s="653">
        <v>172404</v>
      </c>
      <c r="B94" s="596" t="s">
        <v>656</v>
      </c>
      <c r="C94" s="596" t="s">
        <v>1150</v>
      </c>
      <c r="D94" s="596" t="s">
        <v>1151</v>
      </c>
      <c r="E94" s="596" t="s">
        <v>578</v>
      </c>
      <c r="F94" s="657"/>
    </row>
    <row r="95" spans="1:6" x14ac:dyDescent="0.15">
      <c r="A95" s="653">
        <v>172501</v>
      </c>
      <c r="B95" s="596" t="s">
        <v>656</v>
      </c>
      <c r="C95" s="596" t="s">
        <v>1152</v>
      </c>
      <c r="D95" s="596" t="s">
        <v>1153</v>
      </c>
      <c r="E95" s="596" t="s">
        <v>994</v>
      </c>
      <c r="F95" s="657"/>
    </row>
    <row r="96" spans="1:6" x14ac:dyDescent="0.15">
      <c r="A96" s="653">
        <v>172502</v>
      </c>
      <c r="B96" s="596" t="s">
        <v>656</v>
      </c>
      <c r="C96" s="596" t="s">
        <v>1154</v>
      </c>
      <c r="D96" s="596" t="s">
        <v>1155</v>
      </c>
      <c r="E96" s="596" t="s">
        <v>994</v>
      </c>
      <c r="F96" s="657"/>
    </row>
    <row r="97" spans="1:6" x14ac:dyDescent="0.15">
      <c r="A97" s="653">
        <v>172503</v>
      </c>
      <c r="B97" s="596" t="s">
        <v>656</v>
      </c>
      <c r="C97" s="596" t="s">
        <v>1156</v>
      </c>
      <c r="D97" s="596" t="s">
        <v>1157</v>
      </c>
      <c r="E97" s="596" t="s">
        <v>994</v>
      </c>
      <c r="F97" s="657"/>
    </row>
    <row r="98" spans="1:6" x14ac:dyDescent="0.15">
      <c r="A98" s="653">
        <v>172504</v>
      </c>
      <c r="B98" s="596" t="s">
        <v>656</v>
      </c>
      <c r="C98" s="596" t="s">
        <v>1158</v>
      </c>
      <c r="D98" s="596" t="s">
        <v>1159</v>
      </c>
      <c r="E98" s="596" t="s">
        <v>994</v>
      </c>
      <c r="F98" s="657"/>
    </row>
    <row r="99" spans="1:6" x14ac:dyDescent="0.15">
      <c r="A99" s="653">
        <v>222301</v>
      </c>
      <c r="B99" s="596" t="s">
        <v>106</v>
      </c>
      <c r="C99" s="596" t="s">
        <v>661</v>
      </c>
      <c r="D99" s="596" t="s">
        <v>662</v>
      </c>
      <c r="E99" s="596" t="s">
        <v>553</v>
      </c>
      <c r="F99" s="657"/>
    </row>
    <row r="100" spans="1:6" x14ac:dyDescent="0.15">
      <c r="A100" s="653">
        <v>222302</v>
      </c>
      <c r="B100" s="596" t="s">
        <v>106</v>
      </c>
      <c r="C100" s="596" t="s">
        <v>663</v>
      </c>
      <c r="D100" s="596" t="s">
        <v>664</v>
      </c>
      <c r="E100" s="596" t="s">
        <v>553</v>
      </c>
      <c r="F100" s="657"/>
    </row>
    <row r="101" spans="1:6" x14ac:dyDescent="0.15">
      <c r="A101" s="653">
        <v>222401</v>
      </c>
      <c r="B101" s="596" t="s">
        <v>106</v>
      </c>
      <c r="C101" s="596" t="s">
        <v>665</v>
      </c>
      <c r="D101" s="596" t="s">
        <v>666</v>
      </c>
      <c r="E101" s="596" t="s">
        <v>578</v>
      </c>
      <c r="F101" s="657"/>
    </row>
    <row r="102" spans="1:6" x14ac:dyDescent="0.15">
      <c r="A102" s="653">
        <v>222402</v>
      </c>
      <c r="B102" s="596" t="s">
        <v>106</v>
      </c>
      <c r="C102" s="596" t="s">
        <v>667</v>
      </c>
      <c r="D102" s="596" t="s">
        <v>668</v>
      </c>
      <c r="E102" s="596" t="s">
        <v>578</v>
      </c>
      <c r="F102" s="657"/>
    </row>
    <row r="103" spans="1:6" x14ac:dyDescent="0.15">
      <c r="A103" s="653">
        <v>222403</v>
      </c>
      <c r="B103" s="596" t="s">
        <v>106</v>
      </c>
      <c r="C103" s="596" t="s">
        <v>669</v>
      </c>
      <c r="D103" s="596" t="s">
        <v>670</v>
      </c>
      <c r="E103" s="596" t="s">
        <v>578</v>
      </c>
      <c r="F103" s="657"/>
    </row>
    <row r="104" spans="1:6" x14ac:dyDescent="0.15">
      <c r="A104" s="653">
        <v>222404</v>
      </c>
      <c r="B104" s="596" t="s">
        <v>106</v>
      </c>
      <c r="C104" s="596" t="s">
        <v>1181</v>
      </c>
      <c r="D104" s="596" t="s">
        <v>1182</v>
      </c>
      <c r="E104" s="596" t="s">
        <v>578</v>
      </c>
      <c r="F104" s="657"/>
    </row>
    <row r="105" spans="1:6" x14ac:dyDescent="0.15">
      <c r="A105" s="653">
        <v>222501</v>
      </c>
      <c r="B105" s="596" t="s">
        <v>106</v>
      </c>
      <c r="C105" s="596" t="s">
        <v>1179</v>
      </c>
      <c r="D105" s="596" t="s">
        <v>1180</v>
      </c>
      <c r="E105" s="596" t="s">
        <v>994</v>
      </c>
      <c r="F105" s="657"/>
    </row>
    <row r="106" spans="1:6" x14ac:dyDescent="0.15">
      <c r="A106" s="653">
        <v>222502</v>
      </c>
      <c r="B106" s="612" t="s">
        <v>106</v>
      </c>
      <c r="C106" s="612" t="s">
        <v>1251</v>
      </c>
      <c r="D106" s="612" t="s">
        <v>1252</v>
      </c>
      <c r="E106" s="612" t="s">
        <v>994</v>
      </c>
      <c r="F106" s="657"/>
    </row>
    <row r="107" spans="1:6" x14ac:dyDescent="0.15">
      <c r="A107" s="653">
        <v>232301</v>
      </c>
      <c r="B107" s="596" t="s">
        <v>109</v>
      </c>
      <c r="C107" s="596" t="s">
        <v>671</v>
      </c>
      <c r="D107" s="596" t="s">
        <v>672</v>
      </c>
      <c r="E107" s="596" t="s">
        <v>553</v>
      </c>
      <c r="F107" s="657"/>
    </row>
    <row r="108" spans="1:6" x14ac:dyDescent="0.15">
      <c r="A108" s="653">
        <v>232302</v>
      </c>
      <c r="B108" s="596" t="s">
        <v>109</v>
      </c>
      <c r="C108" s="596" t="s">
        <v>673</v>
      </c>
      <c r="D108" s="596" t="s">
        <v>674</v>
      </c>
      <c r="E108" s="596" t="s">
        <v>553</v>
      </c>
      <c r="F108" s="657"/>
    </row>
    <row r="109" spans="1:6" x14ac:dyDescent="0.15">
      <c r="A109" s="653">
        <v>232303</v>
      </c>
      <c r="B109" s="596" t="s">
        <v>109</v>
      </c>
      <c r="C109" s="596" t="s">
        <v>675</v>
      </c>
      <c r="D109" s="596" t="s">
        <v>676</v>
      </c>
      <c r="E109" s="596" t="s">
        <v>553</v>
      </c>
      <c r="F109" s="657"/>
    </row>
    <row r="110" spans="1:6" x14ac:dyDescent="0.15">
      <c r="A110" s="653">
        <v>232304</v>
      </c>
      <c r="B110" s="596" t="s">
        <v>109</v>
      </c>
      <c r="C110" s="596" t="s">
        <v>677</v>
      </c>
      <c r="D110" s="596" t="s">
        <v>678</v>
      </c>
      <c r="E110" s="596" t="s">
        <v>553</v>
      </c>
      <c r="F110" s="657"/>
    </row>
    <row r="111" spans="1:6" x14ac:dyDescent="0.15">
      <c r="A111" s="653">
        <v>242301</v>
      </c>
      <c r="B111" s="612" t="s">
        <v>112</v>
      </c>
      <c r="C111" s="612" t="s">
        <v>1263</v>
      </c>
      <c r="D111" s="612" t="s">
        <v>1264</v>
      </c>
      <c r="E111" s="612" t="s">
        <v>553</v>
      </c>
      <c r="F111" s="657"/>
    </row>
    <row r="112" spans="1:6" x14ac:dyDescent="0.15">
      <c r="A112" s="653">
        <v>242302</v>
      </c>
      <c r="B112" s="612" t="s">
        <v>112</v>
      </c>
      <c r="C112" s="612" t="s">
        <v>1265</v>
      </c>
      <c r="D112" s="612" t="s">
        <v>1266</v>
      </c>
      <c r="E112" s="612" t="s">
        <v>553</v>
      </c>
      <c r="F112" s="657"/>
    </row>
    <row r="113" spans="1:6" x14ac:dyDescent="0.15">
      <c r="A113" s="653">
        <v>242303</v>
      </c>
      <c r="B113" s="612" t="s">
        <v>112</v>
      </c>
      <c r="C113" s="612" t="s">
        <v>1267</v>
      </c>
      <c r="D113" s="612" t="s">
        <v>1268</v>
      </c>
      <c r="E113" s="612" t="s">
        <v>553</v>
      </c>
      <c r="F113" s="657"/>
    </row>
    <row r="114" spans="1:6" x14ac:dyDescent="0.15">
      <c r="A114" s="653">
        <v>242304</v>
      </c>
      <c r="B114" s="612" t="s">
        <v>112</v>
      </c>
      <c r="C114" s="612" t="s">
        <v>1269</v>
      </c>
      <c r="D114" s="612" t="s">
        <v>1270</v>
      </c>
      <c r="E114" s="612" t="s">
        <v>553</v>
      </c>
      <c r="F114" s="657"/>
    </row>
    <row r="115" spans="1:6" x14ac:dyDescent="0.15">
      <c r="A115" s="653">
        <v>242305</v>
      </c>
      <c r="B115" s="612" t="s">
        <v>112</v>
      </c>
      <c r="C115" s="612" t="s">
        <v>1271</v>
      </c>
      <c r="D115" s="612" t="s">
        <v>1272</v>
      </c>
      <c r="E115" s="612" t="s">
        <v>553</v>
      </c>
      <c r="F115" s="657"/>
    </row>
    <row r="116" spans="1:6" x14ac:dyDescent="0.15">
      <c r="A116" s="653">
        <v>242506</v>
      </c>
      <c r="B116" s="612" t="s">
        <v>112</v>
      </c>
      <c r="C116" s="612" t="s">
        <v>1273</v>
      </c>
      <c r="D116" s="612" t="s">
        <v>1274</v>
      </c>
      <c r="E116" s="612" t="s">
        <v>994</v>
      </c>
      <c r="F116" s="657"/>
    </row>
    <row r="117" spans="1:6" x14ac:dyDescent="0.15">
      <c r="A117" s="653">
        <v>242507</v>
      </c>
      <c r="B117" s="612" t="s">
        <v>112</v>
      </c>
      <c r="C117" s="612" t="s">
        <v>1275</v>
      </c>
      <c r="D117" s="612" t="s">
        <v>1276</v>
      </c>
      <c r="E117" s="612" t="s">
        <v>994</v>
      </c>
      <c r="F117" s="657"/>
    </row>
    <row r="118" spans="1:6" x14ac:dyDescent="0.15">
      <c r="A118" s="653">
        <v>242508</v>
      </c>
      <c r="B118" s="612" t="s">
        <v>112</v>
      </c>
      <c r="C118" s="612" t="s">
        <v>1277</v>
      </c>
      <c r="D118" s="612" t="s">
        <v>1278</v>
      </c>
      <c r="E118" s="612" t="s">
        <v>994</v>
      </c>
      <c r="F118" s="657"/>
    </row>
    <row r="119" spans="1:6" x14ac:dyDescent="0.15">
      <c r="A119" s="653">
        <v>252301</v>
      </c>
      <c r="B119" s="596" t="s">
        <v>114</v>
      </c>
      <c r="C119" s="596" t="s">
        <v>679</v>
      </c>
      <c r="D119" s="596" t="s">
        <v>680</v>
      </c>
      <c r="E119" s="596" t="s">
        <v>553</v>
      </c>
      <c r="F119" s="657"/>
    </row>
    <row r="120" spans="1:6" x14ac:dyDescent="0.15">
      <c r="A120" s="653">
        <v>252401</v>
      </c>
      <c r="B120" s="596" t="s">
        <v>114</v>
      </c>
      <c r="C120" s="596" t="s">
        <v>681</v>
      </c>
      <c r="D120" s="596" t="s">
        <v>682</v>
      </c>
      <c r="E120" s="596" t="s">
        <v>578</v>
      </c>
      <c r="F120" s="657"/>
    </row>
    <row r="121" spans="1:6" x14ac:dyDescent="0.15">
      <c r="A121" s="653">
        <v>252501</v>
      </c>
      <c r="B121" s="596" t="s">
        <v>114</v>
      </c>
      <c r="C121" s="596" t="s">
        <v>1017</v>
      </c>
      <c r="D121" s="596" t="s">
        <v>1018</v>
      </c>
      <c r="E121" s="596" t="s">
        <v>994</v>
      </c>
      <c r="F121" s="657"/>
    </row>
    <row r="122" spans="1:6" x14ac:dyDescent="0.15">
      <c r="A122" s="653">
        <v>252502</v>
      </c>
      <c r="B122" s="596" t="s">
        <v>114</v>
      </c>
      <c r="C122" s="596" t="s">
        <v>1296</v>
      </c>
      <c r="D122" s="596" t="s">
        <v>1297</v>
      </c>
      <c r="E122" s="596" t="s">
        <v>994</v>
      </c>
      <c r="F122" s="657"/>
    </row>
    <row r="123" spans="1:6" x14ac:dyDescent="0.15">
      <c r="A123" s="653">
        <v>262301</v>
      </c>
      <c r="B123" s="596" t="s">
        <v>116</v>
      </c>
      <c r="C123" s="596" t="s">
        <v>683</v>
      </c>
      <c r="D123" s="596" t="s">
        <v>684</v>
      </c>
      <c r="E123" s="596" t="s">
        <v>553</v>
      </c>
      <c r="F123" s="657"/>
    </row>
    <row r="124" spans="1:6" x14ac:dyDescent="0.15">
      <c r="A124" s="653">
        <v>262402</v>
      </c>
      <c r="B124" s="596" t="s">
        <v>116</v>
      </c>
      <c r="C124" s="596" t="s">
        <v>1177</v>
      </c>
      <c r="D124" s="596" t="s">
        <v>1178</v>
      </c>
      <c r="E124" s="596" t="s">
        <v>578</v>
      </c>
      <c r="F124" s="657"/>
    </row>
    <row r="125" spans="1:6" x14ac:dyDescent="0.15">
      <c r="A125" s="653">
        <v>272401</v>
      </c>
      <c r="B125" s="612" t="s">
        <v>118</v>
      </c>
      <c r="C125" s="612" t="s">
        <v>685</v>
      </c>
      <c r="D125" s="612" t="s">
        <v>686</v>
      </c>
      <c r="E125" s="612" t="s">
        <v>578</v>
      </c>
      <c r="F125" s="657"/>
    </row>
    <row r="126" spans="1:6" x14ac:dyDescent="0.15">
      <c r="A126" s="653">
        <v>272402</v>
      </c>
      <c r="B126" s="596" t="s">
        <v>118</v>
      </c>
      <c r="C126" s="596" t="s">
        <v>687</v>
      </c>
      <c r="D126" s="596" t="s">
        <v>688</v>
      </c>
      <c r="E126" s="596" t="s">
        <v>578</v>
      </c>
      <c r="F126" s="657"/>
    </row>
    <row r="127" spans="1:6" x14ac:dyDescent="0.15">
      <c r="A127" s="653">
        <v>282301</v>
      </c>
      <c r="B127" s="596" t="s">
        <v>120</v>
      </c>
      <c r="C127" s="596" t="s">
        <v>689</v>
      </c>
      <c r="D127" s="596" t="s">
        <v>690</v>
      </c>
      <c r="E127" s="596" t="s">
        <v>553</v>
      </c>
      <c r="F127" s="657"/>
    </row>
    <row r="128" spans="1:6" x14ac:dyDescent="0.15">
      <c r="A128" s="653">
        <v>282302</v>
      </c>
      <c r="B128" s="596" t="s">
        <v>120</v>
      </c>
      <c r="C128" s="596" t="s">
        <v>691</v>
      </c>
      <c r="D128" s="596" t="s">
        <v>692</v>
      </c>
      <c r="E128" s="596" t="s">
        <v>553</v>
      </c>
      <c r="F128" s="657" t="s">
        <v>1308</v>
      </c>
    </row>
    <row r="129" spans="1:6" x14ac:dyDescent="0.15">
      <c r="A129" s="653">
        <v>282303</v>
      </c>
      <c r="B129" s="596" t="s">
        <v>120</v>
      </c>
      <c r="C129" s="596" t="s">
        <v>693</v>
      </c>
      <c r="D129" s="596" t="s">
        <v>694</v>
      </c>
      <c r="E129" s="596" t="s">
        <v>553</v>
      </c>
      <c r="F129" s="657" t="s">
        <v>1308</v>
      </c>
    </row>
    <row r="130" spans="1:6" x14ac:dyDescent="0.15">
      <c r="A130" s="653">
        <v>282304</v>
      </c>
      <c r="B130" s="596" t="s">
        <v>120</v>
      </c>
      <c r="C130" s="596" t="s">
        <v>695</v>
      </c>
      <c r="D130" s="596" t="s">
        <v>696</v>
      </c>
      <c r="E130" s="596" t="s">
        <v>553</v>
      </c>
      <c r="F130" s="657"/>
    </row>
    <row r="131" spans="1:6" x14ac:dyDescent="0.15">
      <c r="A131" s="653">
        <v>282305</v>
      </c>
      <c r="B131" s="596" t="s">
        <v>120</v>
      </c>
      <c r="C131" s="596" t="s">
        <v>697</v>
      </c>
      <c r="D131" s="596" t="s">
        <v>698</v>
      </c>
      <c r="E131" s="596" t="s">
        <v>553</v>
      </c>
      <c r="F131" s="657" t="s">
        <v>1308</v>
      </c>
    </row>
    <row r="132" spans="1:6" x14ac:dyDescent="0.15">
      <c r="A132" s="653">
        <v>282401</v>
      </c>
      <c r="B132" s="596" t="s">
        <v>120</v>
      </c>
      <c r="C132" s="596" t="s">
        <v>699</v>
      </c>
      <c r="D132" s="596" t="s">
        <v>700</v>
      </c>
      <c r="E132" s="596" t="s">
        <v>578</v>
      </c>
      <c r="F132" s="657"/>
    </row>
    <row r="133" spans="1:6" x14ac:dyDescent="0.15">
      <c r="A133" s="653">
        <v>282402</v>
      </c>
      <c r="B133" s="596" t="s">
        <v>120</v>
      </c>
      <c r="C133" s="596" t="s">
        <v>701</v>
      </c>
      <c r="D133" s="596" t="s">
        <v>702</v>
      </c>
      <c r="E133" s="596" t="s">
        <v>578</v>
      </c>
      <c r="F133" s="657" t="s">
        <v>1308</v>
      </c>
    </row>
    <row r="134" spans="1:6" x14ac:dyDescent="0.15">
      <c r="A134" s="653">
        <v>282403</v>
      </c>
      <c r="B134" s="596" t="s">
        <v>120</v>
      </c>
      <c r="C134" s="596" t="s">
        <v>703</v>
      </c>
      <c r="D134" s="596" t="s">
        <v>704</v>
      </c>
      <c r="E134" s="596" t="s">
        <v>578</v>
      </c>
      <c r="F134" s="657" t="s">
        <v>1308</v>
      </c>
    </row>
    <row r="135" spans="1:6" x14ac:dyDescent="0.15">
      <c r="A135" s="653">
        <v>282404</v>
      </c>
      <c r="B135" s="596" t="s">
        <v>120</v>
      </c>
      <c r="C135" s="596" t="s">
        <v>705</v>
      </c>
      <c r="D135" s="596" t="s">
        <v>706</v>
      </c>
      <c r="E135" s="596" t="s">
        <v>578</v>
      </c>
      <c r="F135" s="657"/>
    </row>
    <row r="136" spans="1:6" x14ac:dyDescent="0.15">
      <c r="A136" s="653">
        <v>282501</v>
      </c>
      <c r="B136" s="596" t="s">
        <v>120</v>
      </c>
      <c r="C136" s="596" t="s">
        <v>1329</v>
      </c>
      <c r="D136" s="596" t="s">
        <v>1330</v>
      </c>
      <c r="E136" s="596" t="s">
        <v>994</v>
      </c>
      <c r="F136" s="657"/>
    </row>
    <row r="137" spans="1:6" x14ac:dyDescent="0.15">
      <c r="A137" s="653">
        <v>412301</v>
      </c>
      <c r="B137" s="596" t="s">
        <v>127</v>
      </c>
      <c r="C137" s="596" t="s">
        <v>707</v>
      </c>
      <c r="D137" s="596" t="s">
        <v>708</v>
      </c>
      <c r="E137" s="596" t="s">
        <v>553</v>
      </c>
      <c r="F137" s="657" t="s">
        <v>1308</v>
      </c>
    </row>
    <row r="138" spans="1:6" x14ac:dyDescent="0.15">
      <c r="A138" s="653">
        <v>412401</v>
      </c>
      <c r="B138" s="596" t="s">
        <v>127</v>
      </c>
      <c r="C138" s="596" t="s">
        <v>709</v>
      </c>
      <c r="D138" s="596" t="s">
        <v>710</v>
      </c>
      <c r="E138" s="596" t="s">
        <v>578</v>
      </c>
      <c r="F138" s="657"/>
    </row>
    <row r="139" spans="1:6" x14ac:dyDescent="0.15">
      <c r="A139" s="653">
        <v>412402</v>
      </c>
      <c r="B139" s="596" t="s">
        <v>127</v>
      </c>
      <c r="C139" s="596" t="s">
        <v>711</v>
      </c>
      <c r="D139" s="596" t="s">
        <v>712</v>
      </c>
      <c r="E139" s="596" t="s">
        <v>578</v>
      </c>
      <c r="F139" s="657"/>
    </row>
    <row r="140" spans="1:6" x14ac:dyDescent="0.15">
      <c r="A140" s="653">
        <v>412403</v>
      </c>
      <c r="B140" s="596" t="s">
        <v>127</v>
      </c>
      <c r="C140" s="596" t="s">
        <v>713</v>
      </c>
      <c r="D140" s="596" t="s">
        <v>714</v>
      </c>
      <c r="E140" s="596" t="s">
        <v>578</v>
      </c>
      <c r="F140" s="657"/>
    </row>
    <row r="141" spans="1:6" x14ac:dyDescent="0.15">
      <c r="A141" s="653">
        <v>412404</v>
      </c>
      <c r="B141" s="596" t="s">
        <v>127</v>
      </c>
      <c r="C141" s="596" t="s">
        <v>715</v>
      </c>
      <c r="D141" s="596" t="s">
        <v>716</v>
      </c>
      <c r="E141" s="596" t="s">
        <v>578</v>
      </c>
      <c r="F141" s="657"/>
    </row>
    <row r="142" spans="1:6" x14ac:dyDescent="0.15">
      <c r="A142" s="653">
        <v>412405</v>
      </c>
      <c r="B142" s="596" t="s">
        <v>127</v>
      </c>
      <c r="C142" s="596" t="s">
        <v>717</v>
      </c>
      <c r="D142" s="596" t="s">
        <v>718</v>
      </c>
      <c r="E142" s="596" t="s">
        <v>578</v>
      </c>
      <c r="F142" s="657"/>
    </row>
    <row r="143" spans="1:6" x14ac:dyDescent="0.15">
      <c r="A143" s="653">
        <v>412406</v>
      </c>
      <c r="B143" s="596" t="s">
        <v>127</v>
      </c>
      <c r="C143" s="596" t="s">
        <v>1298</v>
      </c>
      <c r="D143" s="596" t="s">
        <v>1299</v>
      </c>
      <c r="E143" s="596" t="s">
        <v>578</v>
      </c>
      <c r="F143" s="657"/>
    </row>
    <row r="144" spans="1:6" x14ac:dyDescent="0.15">
      <c r="A144" s="653">
        <v>412501</v>
      </c>
      <c r="B144" s="596" t="s">
        <v>127</v>
      </c>
      <c r="C144" s="596" t="s">
        <v>1300</v>
      </c>
      <c r="D144" s="596" t="s">
        <v>1301</v>
      </c>
      <c r="E144" s="596" t="s">
        <v>994</v>
      </c>
      <c r="F144" s="657"/>
    </row>
    <row r="145" spans="1:6" x14ac:dyDescent="0.15">
      <c r="A145" s="653">
        <v>412502</v>
      </c>
      <c r="B145" s="596" t="s">
        <v>127</v>
      </c>
      <c r="C145" s="596" t="s">
        <v>1302</v>
      </c>
      <c r="D145" s="596" t="s">
        <v>1303</v>
      </c>
      <c r="E145" s="596" t="s">
        <v>994</v>
      </c>
      <c r="F145" s="657"/>
    </row>
    <row r="146" spans="1:6" x14ac:dyDescent="0.15">
      <c r="A146" s="653">
        <v>412503</v>
      </c>
      <c r="B146" s="596" t="s">
        <v>127</v>
      </c>
      <c r="C146" s="596" t="s">
        <v>1304</v>
      </c>
      <c r="D146" s="596" t="s">
        <v>1305</v>
      </c>
      <c r="E146" s="596" t="s">
        <v>994</v>
      </c>
      <c r="F146" s="657"/>
    </row>
    <row r="147" spans="1:6" x14ac:dyDescent="0.15">
      <c r="A147" s="653">
        <v>432301</v>
      </c>
      <c r="B147" s="596" t="s">
        <v>133</v>
      </c>
      <c r="C147" s="596" t="s">
        <v>719</v>
      </c>
      <c r="D147" s="596" t="s">
        <v>720</v>
      </c>
      <c r="E147" s="596" t="s">
        <v>553</v>
      </c>
      <c r="F147" s="657"/>
    </row>
    <row r="148" spans="1:6" x14ac:dyDescent="0.15">
      <c r="A148" s="653">
        <v>432401</v>
      </c>
      <c r="B148" s="596" t="s">
        <v>133</v>
      </c>
      <c r="C148" s="596" t="s">
        <v>721</v>
      </c>
      <c r="D148" s="596" t="s">
        <v>722</v>
      </c>
      <c r="E148" s="596" t="s">
        <v>578</v>
      </c>
      <c r="F148" s="657" t="s">
        <v>1308</v>
      </c>
    </row>
    <row r="149" spans="1:6" x14ac:dyDescent="0.15">
      <c r="A149" s="653">
        <v>432402</v>
      </c>
      <c r="B149" s="596" t="s">
        <v>133</v>
      </c>
      <c r="C149" s="596" t="s">
        <v>723</v>
      </c>
      <c r="D149" s="596" t="s">
        <v>724</v>
      </c>
      <c r="E149" s="596" t="s">
        <v>578</v>
      </c>
      <c r="F149" s="657" t="s">
        <v>1308</v>
      </c>
    </row>
    <row r="150" spans="1:6" x14ac:dyDescent="0.15">
      <c r="A150" s="653">
        <v>442301</v>
      </c>
      <c r="B150" s="612" t="s">
        <v>725</v>
      </c>
      <c r="C150" s="612" t="s">
        <v>726</v>
      </c>
      <c r="D150" s="612" t="s">
        <v>727</v>
      </c>
      <c r="E150" s="612" t="s">
        <v>553</v>
      </c>
      <c r="F150" s="657" t="s">
        <v>1308</v>
      </c>
    </row>
    <row r="151" spans="1:6" x14ac:dyDescent="0.15">
      <c r="A151" s="653">
        <v>442302</v>
      </c>
      <c r="B151" s="612" t="s">
        <v>725</v>
      </c>
      <c r="C151" s="612" t="s">
        <v>728</v>
      </c>
      <c r="D151" s="612" t="s">
        <v>729</v>
      </c>
      <c r="E151" s="612" t="s">
        <v>553</v>
      </c>
      <c r="F151" s="657" t="s">
        <v>1308</v>
      </c>
    </row>
    <row r="152" spans="1:6" x14ac:dyDescent="0.15">
      <c r="A152" s="653">
        <v>442303</v>
      </c>
      <c r="B152" s="612" t="s">
        <v>725</v>
      </c>
      <c r="C152" s="612" t="s">
        <v>730</v>
      </c>
      <c r="D152" s="612" t="s">
        <v>731</v>
      </c>
      <c r="E152" s="612" t="s">
        <v>553</v>
      </c>
      <c r="F152" s="657"/>
    </row>
    <row r="153" spans="1:6" x14ac:dyDescent="0.15">
      <c r="A153" s="653">
        <v>442304</v>
      </c>
      <c r="B153" s="612" t="s">
        <v>725</v>
      </c>
      <c r="C153" s="612" t="s">
        <v>732</v>
      </c>
      <c r="D153" s="612" t="s">
        <v>733</v>
      </c>
      <c r="E153" s="612" t="s">
        <v>553</v>
      </c>
      <c r="F153" s="657"/>
    </row>
    <row r="154" spans="1:6" x14ac:dyDescent="0.15">
      <c r="A154" s="653">
        <v>442305</v>
      </c>
      <c r="B154" s="596" t="s">
        <v>725</v>
      </c>
      <c r="C154" s="596" t="s">
        <v>734</v>
      </c>
      <c r="D154" s="596" t="s">
        <v>735</v>
      </c>
      <c r="E154" s="596" t="s">
        <v>553</v>
      </c>
      <c r="F154" s="657"/>
    </row>
    <row r="155" spans="1:6" x14ac:dyDescent="0.15">
      <c r="A155" s="653">
        <v>442401</v>
      </c>
      <c r="B155" s="596" t="s">
        <v>725</v>
      </c>
      <c r="C155" s="596" t="s">
        <v>736</v>
      </c>
      <c r="D155" s="596" t="s">
        <v>737</v>
      </c>
      <c r="E155" s="596" t="s">
        <v>578</v>
      </c>
      <c r="F155" s="657"/>
    </row>
    <row r="156" spans="1:6" x14ac:dyDescent="0.15">
      <c r="A156" s="653">
        <v>442402</v>
      </c>
      <c r="B156" s="596" t="s">
        <v>725</v>
      </c>
      <c r="C156" s="596" t="s">
        <v>738</v>
      </c>
      <c r="D156" s="596" t="s">
        <v>739</v>
      </c>
      <c r="E156" s="596" t="s">
        <v>578</v>
      </c>
      <c r="F156" s="657"/>
    </row>
    <row r="157" spans="1:6" x14ac:dyDescent="0.15">
      <c r="A157" s="653">
        <v>442403</v>
      </c>
      <c r="B157" s="596" t="s">
        <v>725</v>
      </c>
      <c r="C157" s="596" t="s">
        <v>1331</v>
      </c>
      <c r="D157" s="596" t="s">
        <v>1332</v>
      </c>
      <c r="E157" s="596" t="s">
        <v>578</v>
      </c>
      <c r="F157" s="657"/>
    </row>
    <row r="158" spans="1:6" x14ac:dyDescent="0.15">
      <c r="A158" s="653">
        <v>442501</v>
      </c>
      <c r="B158" s="596" t="s">
        <v>725</v>
      </c>
      <c r="C158" s="596" t="s">
        <v>1184</v>
      </c>
      <c r="D158" s="596" t="s">
        <v>1185</v>
      </c>
      <c r="E158" s="596" t="s">
        <v>994</v>
      </c>
      <c r="F158" s="657"/>
    </row>
    <row r="159" spans="1:6" x14ac:dyDescent="0.15">
      <c r="A159" s="653">
        <v>442502</v>
      </c>
      <c r="B159" s="596" t="s">
        <v>725</v>
      </c>
      <c r="C159" s="596" t="s">
        <v>1186</v>
      </c>
      <c r="D159" s="596" t="s">
        <v>1187</v>
      </c>
      <c r="E159" s="596" t="s">
        <v>994</v>
      </c>
      <c r="F159" s="657"/>
    </row>
    <row r="160" spans="1:6" x14ac:dyDescent="0.15">
      <c r="A160" s="653">
        <v>442503</v>
      </c>
      <c r="B160" s="596" t="s">
        <v>725</v>
      </c>
      <c r="C160" s="596" t="s">
        <v>1188</v>
      </c>
      <c r="D160" s="596" t="s">
        <v>1189</v>
      </c>
      <c r="E160" s="596" t="s">
        <v>994</v>
      </c>
      <c r="F160" s="657"/>
    </row>
    <row r="161" spans="1:6" x14ac:dyDescent="0.15">
      <c r="A161" s="653">
        <v>442504</v>
      </c>
      <c r="B161" s="596" t="s">
        <v>725</v>
      </c>
      <c r="C161" s="596" t="s">
        <v>1190</v>
      </c>
      <c r="D161" s="596" t="s">
        <v>1191</v>
      </c>
      <c r="E161" s="596" t="s">
        <v>994</v>
      </c>
      <c r="F161" s="657"/>
    </row>
    <row r="162" spans="1:6" x14ac:dyDescent="0.15">
      <c r="A162" s="653">
        <v>442505</v>
      </c>
      <c r="B162" s="596" t="s">
        <v>725</v>
      </c>
      <c r="C162" s="596" t="s">
        <v>1333</v>
      </c>
      <c r="D162" s="596" t="s">
        <v>1334</v>
      </c>
      <c r="E162" s="596" t="s">
        <v>994</v>
      </c>
      <c r="F162" s="657"/>
    </row>
    <row r="163" spans="1:6" x14ac:dyDescent="0.15">
      <c r="A163" s="653">
        <v>462301</v>
      </c>
      <c r="B163" s="596" t="s">
        <v>142</v>
      </c>
      <c r="C163" s="596" t="s">
        <v>740</v>
      </c>
      <c r="D163" s="596" t="s">
        <v>741</v>
      </c>
      <c r="E163" s="596" t="s">
        <v>553</v>
      </c>
      <c r="F163" s="657"/>
    </row>
    <row r="164" spans="1:6" x14ac:dyDescent="0.15">
      <c r="A164" s="653">
        <v>462302</v>
      </c>
      <c r="B164" s="596" t="s">
        <v>142</v>
      </c>
      <c r="C164" s="596" t="s">
        <v>742</v>
      </c>
      <c r="D164" s="596" t="s">
        <v>743</v>
      </c>
      <c r="E164" s="596" t="s">
        <v>553</v>
      </c>
      <c r="F164" s="657"/>
    </row>
    <row r="165" spans="1:6" x14ac:dyDescent="0.15">
      <c r="A165" s="653">
        <v>462303</v>
      </c>
      <c r="B165" s="596" t="s">
        <v>142</v>
      </c>
      <c r="C165" s="596" t="s">
        <v>744</v>
      </c>
      <c r="D165" s="596" t="s">
        <v>745</v>
      </c>
      <c r="E165" s="596" t="s">
        <v>553</v>
      </c>
      <c r="F165" s="657"/>
    </row>
    <row r="166" spans="1:6" x14ac:dyDescent="0.15">
      <c r="A166" s="653">
        <v>462304</v>
      </c>
      <c r="B166" s="596" t="s">
        <v>142</v>
      </c>
      <c r="C166" s="596" t="s">
        <v>746</v>
      </c>
      <c r="D166" s="596" t="s">
        <v>747</v>
      </c>
      <c r="E166" s="596" t="s">
        <v>553</v>
      </c>
      <c r="F166" s="657"/>
    </row>
    <row r="167" spans="1:6" x14ac:dyDescent="0.15">
      <c r="A167" s="653">
        <v>462305</v>
      </c>
      <c r="B167" s="596" t="s">
        <v>142</v>
      </c>
      <c r="C167" s="596" t="s">
        <v>1253</v>
      </c>
      <c r="D167" s="596" t="s">
        <v>1254</v>
      </c>
      <c r="E167" s="596" t="s">
        <v>553</v>
      </c>
      <c r="F167" s="657"/>
    </row>
    <row r="168" spans="1:6" x14ac:dyDescent="0.15">
      <c r="A168" s="653">
        <v>462306</v>
      </c>
      <c r="B168" s="596" t="s">
        <v>142</v>
      </c>
      <c r="C168" s="596" t="s">
        <v>1255</v>
      </c>
      <c r="D168" s="596" t="s">
        <v>1256</v>
      </c>
      <c r="E168" s="596" t="s">
        <v>553</v>
      </c>
      <c r="F168" s="657"/>
    </row>
    <row r="169" spans="1:6" x14ac:dyDescent="0.15">
      <c r="A169" s="653">
        <v>462401</v>
      </c>
      <c r="B169" s="596" t="s">
        <v>142</v>
      </c>
      <c r="C169" s="596" t="s">
        <v>1257</v>
      </c>
      <c r="D169" s="596" t="s">
        <v>1258</v>
      </c>
      <c r="E169" s="596" t="s">
        <v>578</v>
      </c>
      <c r="F169" s="657"/>
    </row>
    <row r="170" spans="1:6" x14ac:dyDescent="0.15">
      <c r="A170" s="653">
        <v>462402</v>
      </c>
      <c r="B170" s="596" t="s">
        <v>142</v>
      </c>
      <c r="C170" s="596" t="s">
        <v>1335</v>
      </c>
      <c r="D170" s="596" t="s">
        <v>1336</v>
      </c>
      <c r="E170" s="596" t="s">
        <v>578</v>
      </c>
      <c r="F170" s="657"/>
    </row>
    <row r="171" spans="1:6" x14ac:dyDescent="0.15">
      <c r="A171" s="653">
        <v>472301</v>
      </c>
      <c r="B171" s="596" t="s">
        <v>146</v>
      </c>
      <c r="C171" s="596" t="s">
        <v>748</v>
      </c>
      <c r="D171" s="596" t="s">
        <v>749</v>
      </c>
      <c r="E171" s="596" t="s">
        <v>553</v>
      </c>
      <c r="F171" s="657"/>
    </row>
    <row r="172" spans="1:6" x14ac:dyDescent="0.15">
      <c r="A172" s="653">
        <v>472302</v>
      </c>
      <c r="B172" s="596" t="s">
        <v>146</v>
      </c>
      <c r="C172" s="596" t="s">
        <v>750</v>
      </c>
      <c r="D172" s="596" t="s">
        <v>751</v>
      </c>
      <c r="E172" s="596" t="s">
        <v>553</v>
      </c>
      <c r="F172" s="657"/>
    </row>
    <row r="173" spans="1:6" x14ac:dyDescent="0.15">
      <c r="A173" s="653">
        <v>472303</v>
      </c>
      <c r="B173" s="612" t="s">
        <v>146</v>
      </c>
      <c r="C173" s="612" t="s">
        <v>752</v>
      </c>
      <c r="D173" s="612" t="s">
        <v>753</v>
      </c>
      <c r="E173" s="612" t="s">
        <v>553</v>
      </c>
      <c r="F173" s="657"/>
    </row>
    <row r="174" spans="1:6" x14ac:dyDescent="0.15">
      <c r="A174" s="653">
        <v>472304</v>
      </c>
      <c r="B174" s="612" t="s">
        <v>146</v>
      </c>
      <c r="C174" s="612" t="s">
        <v>754</v>
      </c>
      <c r="D174" s="612" t="s">
        <v>755</v>
      </c>
      <c r="E174" s="612" t="s">
        <v>553</v>
      </c>
      <c r="F174" s="657"/>
    </row>
    <row r="175" spans="1:6" x14ac:dyDescent="0.15">
      <c r="A175" s="653">
        <v>472305</v>
      </c>
      <c r="B175" s="612" t="s">
        <v>146</v>
      </c>
      <c r="C175" s="612" t="s">
        <v>756</v>
      </c>
      <c r="D175" s="612" t="s">
        <v>757</v>
      </c>
      <c r="E175" s="612" t="s">
        <v>553</v>
      </c>
      <c r="F175" s="657"/>
    </row>
    <row r="176" spans="1:6" x14ac:dyDescent="0.15">
      <c r="A176" s="653">
        <v>472306</v>
      </c>
      <c r="B176" s="596" t="s">
        <v>146</v>
      </c>
      <c r="C176" s="596" t="s">
        <v>758</v>
      </c>
      <c r="D176" s="596" t="s">
        <v>759</v>
      </c>
      <c r="E176" s="596" t="s">
        <v>553</v>
      </c>
      <c r="F176" s="657"/>
    </row>
    <row r="177" spans="1:6" x14ac:dyDescent="0.15">
      <c r="A177" s="653">
        <v>472501</v>
      </c>
      <c r="B177" s="596" t="s">
        <v>146</v>
      </c>
      <c r="C177" s="596" t="s">
        <v>1169</v>
      </c>
      <c r="D177" s="596" t="s">
        <v>1170</v>
      </c>
      <c r="E177" s="596" t="s">
        <v>994</v>
      </c>
      <c r="F177" s="657"/>
    </row>
    <row r="178" spans="1:6" x14ac:dyDescent="0.15">
      <c r="A178" s="653">
        <v>472502</v>
      </c>
      <c r="B178" s="596" t="s">
        <v>146</v>
      </c>
      <c r="C178" s="596" t="s">
        <v>1171</v>
      </c>
      <c r="D178" s="596" t="s">
        <v>1172</v>
      </c>
      <c r="E178" s="596" t="s">
        <v>994</v>
      </c>
      <c r="F178" s="657"/>
    </row>
    <row r="179" spans="1:6" x14ac:dyDescent="0.15">
      <c r="A179" s="653">
        <v>472503</v>
      </c>
      <c r="B179" s="596" t="s">
        <v>146</v>
      </c>
      <c r="C179" s="596" t="s">
        <v>1173</v>
      </c>
      <c r="D179" s="596" t="s">
        <v>1174</v>
      </c>
      <c r="E179" s="596" t="s">
        <v>994</v>
      </c>
      <c r="F179" s="657"/>
    </row>
    <row r="180" spans="1:6" x14ac:dyDescent="0.15">
      <c r="A180" s="653">
        <v>472504</v>
      </c>
      <c r="B180" s="596" t="s">
        <v>146</v>
      </c>
      <c r="C180" s="596" t="s">
        <v>1175</v>
      </c>
      <c r="D180" s="596" t="s">
        <v>1176</v>
      </c>
      <c r="E180" s="596" t="s">
        <v>994</v>
      </c>
      <c r="F180" s="657" t="s">
        <v>1308</v>
      </c>
    </row>
    <row r="181" spans="1:6" x14ac:dyDescent="0.15">
      <c r="A181" s="653">
        <v>482301</v>
      </c>
      <c r="B181" s="596" t="s">
        <v>149</v>
      </c>
      <c r="C181" s="596" t="s">
        <v>1136</v>
      </c>
      <c r="D181" s="596" t="s">
        <v>1137</v>
      </c>
      <c r="E181" s="596" t="s">
        <v>553</v>
      </c>
      <c r="F181" s="657" t="s">
        <v>1308</v>
      </c>
    </row>
    <row r="182" spans="1:6" x14ac:dyDescent="0.15">
      <c r="A182" s="653">
        <v>482302</v>
      </c>
      <c r="B182" s="596" t="s">
        <v>149</v>
      </c>
      <c r="C182" s="596" t="s">
        <v>1138</v>
      </c>
      <c r="D182" s="596" t="s">
        <v>1139</v>
      </c>
      <c r="E182" s="596" t="s">
        <v>553</v>
      </c>
      <c r="F182" s="657"/>
    </row>
    <row r="183" spans="1:6" x14ac:dyDescent="0.15">
      <c r="A183" s="653">
        <v>482401</v>
      </c>
      <c r="B183" s="596" t="s">
        <v>149</v>
      </c>
      <c r="C183" s="596" t="s">
        <v>1140</v>
      </c>
      <c r="D183" s="596" t="s">
        <v>1141</v>
      </c>
      <c r="E183" s="596" t="s">
        <v>578</v>
      </c>
      <c r="F183" s="657"/>
    </row>
    <row r="184" spans="1:6" x14ac:dyDescent="0.15">
      <c r="A184" s="653">
        <v>482501</v>
      </c>
      <c r="B184" s="596" t="s">
        <v>149</v>
      </c>
      <c r="C184" s="596" t="s">
        <v>1142</v>
      </c>
      <c r="D184" s="596" t="s">
        <v>1143</v>
      </c>
      <c r="E184" s="596" t="s">
        <v>994</v>
      </c>
      <c r="F184" s="657"/>
    </row>
    <row r="185" spans="1:6" x14ac:dyDescent="0.15">
      <c r="A185" s="653">
        <v>492301</v>
      </c>
      <c r="B185" s="596" t="s">
        <v>151</v>
      </c>
      <c r="C185" s="596" t="s">
        <v>760</v>
      </c>
      <c r="D185" s="596" t="s">
        <v>761</v>
      </c>
      <c r="E185" s="596" t="s">
        <v>553</v>
      </c>
      <c r="F185" s="657" t="s">
        <v>1308</v>
      </c>
    </row>
    <row r="186" spans="1:6" x14ac:dyDescent="0.15">
      <c r="A186" s="653">
        <v>492302</v>
      </c>
      <c r="B186" s="596" t="s">
        <v>151</v>
      </c>
      <c r="C186" s="596" t="s">
        <v>762</v>
      </c>
      <c r="D186" s="596" t="s">
        <v>763</v>
      </c>
      <c r="E186" s="596" t="s">
        <v>553</v>
      </c>
      <c r="F186" s="657"/>
    </row>
    <row r="187" spans="1:6" x14ac:dyDescent="0.15">
      <c r="A187" s="653">
        <v>492303</v>
      </c>
      <c r="B187" s="596" t="s">
        <v>151</v>
      </c>
      <c r="C187" s="596" t="s">
        <v>764</v>
      </c>
      <c r="D187" s="596" t="s">
        <v>765</v>
      </c>
      <c r="E187" s="596" t="s">
        <v>553</v>
      </c>
      <c r="F187" s="657" t="s">
        <v>1308</v>
      </c>
    </row>
    <row r="188" spans="1:6" x14ac:dyDescent="0.15">
      <c r="A188" s="653">
        <v>492304</v>
      </c>
      <c r="B188" s="596" t="s">
        <v>151</v>
      </c>
      <c r="C188" s="596" t="s">
        <v>766</v>
      </c>
      <c r="D188" s="596" t="s">
        <v>767</v>
      </c>
      <c r="E188" s="596" t="s">
        <v>553</v>
      </c>
      <c r="F188" s="657"/>
    </row>
    <row r="189" spans="1:6" x14ac:dyDescent="0.15">
      <c r="A189" s="653">
        <v>492305</v>
      </c>
      <c r="B189" s="596" t="s">
        <v>151</v>
      </c>
      <c r="C189" s="596" t="s">
        <v>768</v>
      </c>
      <c r="D189" s="596" t="s">
        <v>769</v>
      </c>
      <c r="E189" s="596" t="s">
        <v>553</v>
      </c>
      <c r="F189" s="657"/>
    </row>
    <row r="190" spans="1:6" x14ac:dyDescent="0.15">
      <c r="A190" s="653">
        <v>492306</v>
      </c>
      <c r="B190" s="596" t="s">
        <v>151</v>
      </c>
      <c r="C190" s="596" t="s">
        <v>770</v>
      </c>
      <c r="D190" s="596" t="s">
        <v>771</v>
      </c>
      <c r="E190" s="596" t="s">
        <v>553</v>
      </c>
      <c r="F190" s="657"/>
    </row>
    <row r="191" spans="1:6" x14ac:dyDescent="0.15">
      <c r="A191" s="653">
        <v>492307</v>
      </c>
      <c r="B191" s="596" t="s">
        <v>151</v>
      </c>
      <c r="C191" s="596" t="s">
        <v>1192</v>
      </c>
      <c r="D191" s="596" t="s">
        <v>1193</v>
      </c>
      <c r="E191" s="596" t="s">
        <v>553</v>
      </c>
      <c r="F191" s="657"/>
    </row>
    <row r="192" spans="1:6" x14ac:dyDescent="0.15">
      <c r="A192" s="653">
        <v>492401</v>
      </c>
      <c r="B192" s="596" t="s">
        <v>151</v>
      </c>
      <c r="C192" s="596" t="s">
        <v>772</v>
      </c>
      <c r="D192" s="596" t="s">
        <v>773</v>
      </c>
      <c r="E192" s="596" t="s">
        <v>578</v>
      </c>
      <c r="F192" s="657"/>
    </row>
    <row r="193" spans="1:6" x14ac:dyDescent="0.15">
      <c r="A193" s="653">
        <v>492402</v>
      </c>
      <c r="B193" s="612" t="s">
        <v>151</v>
      </c>
      <c r="C193" s="612" t="s">
        <v>1325</v>
      </c>
      <c r="D193" s="612" t="s">
        <v>1326</v>
      </c>
      <c r="E193" s="612" t="s">
        <v>578</v>
      </c>
      <c r="F193" s="657"/>
    </row>
    <row r="194" spans="1:6" x14ac:dyDescent="0.15">
      <c r="A194" s="653">
        <v>492501</v>
      </c>
      <c r="B194" s="596" t="s">
        <v>151</v>
      </c>
      <c r="C194" s="596" t="s">
        <v>1194</v>
      </c>
      <c r="D194" s="596" t="s">
        <v>1195</v>
      </c>
      <c r="E194" s="596" t="s">
        <v>994</v>
      </c>
      <c r="F194" s="657"/>
    </row>
    <row r="195" spans="1:6" x14ac:dyDescent="0.15">
      <c r="A195" s="653">
        <v>492502</v>
      </c>
      <c r="B195" s="596" t="s">
        <v>151</v>
      </c>
      <c r="C195" s="596" t="s">
        <v>1196</v>
      </c>
      <c r="D195" s="596" t="s">
        <v>1197</v>
      </c>
      <c r="E195" s="596" t="s">
        <v>994</v>
      </c>
      <c r="F195" s="657"/>
    </row>
    <row r="196" spans="1:6" x14ac:dyDescent="0.15">
      <c r="A196" s="653">
        <v>492503</v>
      </c>
      <c r="B196" s="596" t="s">
        <v>151</v>
      </c>
      <c r="C196" s="596" t="s">
        <v>1198</v>
      </c>
      <c r="D196" s="596" t="s">
        <v>1199</v>
      </c>
      <c r="E196" s="596" t="s">
        <v>994</v>
      </c>
      <c r="F196" s="657"/>
    </row>
    <row r="197" spans="1:6" x14ac:dyDescent="0.15">
      <c r="A197" s="653">
        <v>492504</v>
      </c>
      <c r="B197" s="596" t="s">
        <v>151</v>
      </c>
      <c r="C197" s="596" t="s">
        <v>1200</v>
      </c>
      <c r="D197" s="596" t="s">
        <v>1201</v>
      </c>
      <c r="E197" s="596" t="s">
        <v>994</v>
      </c>
      <c r="F197" s="657"/>
    </row>
    <row r="198" spans="1:6" x14ac:dyDescent="0.15">
      <c r="A198" s="653">
        <v>492505</v>
      </c>
      <c r="B198" s="596" t="s">
        <v>151</v>
      </c>
      <c r="C198" s="596" t="s">
        <v>1202</v>
      </c>
      <c r="D198" s="596" t="s">
        <v>1203</v>
      </c>
      <c r="E198" s="596" t="s">
        <v>994</v>
      </c>
      <c r="F198" s="657"/>
    </row>
    <row r="199" spans="1:6" x14ac:dyDescent="0.15">
      <c r="A199" s="653">
        <v>492506</v>
      </c>
      <c r="B199" s="596" t="s">
        <v>151</v>
      </c>
      <c r="C199" s="596" t="s">
        <v>1204</v>
      </c>
      <c r="D199" s="596" t="s">
        <v>1205</v>
      </c>
      <c r="E199" s="596" t="s">
        <v>994</v>
      </c>
      <c r="F199" s="657"/>
    </row>
    <row r="200" spans="1:6" x14ac:dyDescent="0.15">
      <c r="A200" s="653">
        <v>492507</v>
      </c>
      <c r="B200" s="596" t="s">
        <v>151</v>
      </c>
      <c r="C200" s="596" t="s">
        <v>1206</v>
      </c>
      <c r="D200" s="596" t="s">
        <v>1207</v>
      </c>
      <c r="E200" s="596" t="s">
        <v>994</v>
      </c>
      <c r="F200" s="657" t="s">
        <v>1308</v>
      </c>
    </row>
    <row r="201" spans="1:6" x14ac:dyDescent="0.15">
      <c r="A201" s="653">
        <v>492508</v>
      </c>
      <c r="B201" s="596" t="s">
        <v>151</v>
      </c>
      <c r="C201" s="596" t="s">
        <v>1208</v>
      </c>
      <c r="D201" s="596" t="s">
        <v>1209</v>
      </c>
      <c r="E201" s="596" t="s">
        <v>994</v>
      </c>
      <c r="F201" s="657" t="s">
        <v>1308</v>
      </c>
    </row>
    <row r="202" spans="1:6" x14ac:dyDescent="0.15">
      <c r="A202" s="653">
        <v>492509</v>
      </c>
      <c r="B202" s="596" t="s">
        <v>151</v>
      </c>
      <c r="C202" s="596" t="s">
        <v>1210</v>
      </c>
      <c r="D202" s="596" t="s">
        <v>1211</v>
      </c>
      <c r="E202" s="596" t="s">
        <v>994</v>
      </c>
      <c r="F202" s="657" t="s">
        <v>1308</v>
      </c>
    </row>
    <row r="203" spans="1:6" x14ac:dyDescent="0.15">
      <c r="A203" s="653">
        <v>492510</v>
      </c>
      <c r="B203" s="596" t="s">
        <v>151</v>
      </c>
      <c r="C203" s="596" t="s">
        <v>1212</v>
      </c>
      <c r="D203" s="596" t="s">
        <v>1213</v>
      </c>
      <c r="E203" s="596" t="s">
        <v>994</v>
      </c>
      <c r="F203" s="657" t="s">
        <v>1308</v>
      </c>
    </row>
    <row r="204" spans="1:6" x14ac:dyDescent="0.15">
      <c r="A204" s="653">
        <v>502301</v>
      </c>
      <c r="B204" s="596" t="s">
        <v>155</v>
      </c>
      <c r="C204" s="596" t="s">
        <v>1019</v>
      </c>
      <c r="D204" s="596" t="s">
        <v>1020</v>
      </c>
      <c r="E204" s="596" t="s">
        <v>553</v>
      </c>
      <c r="F204" s="657" t="s">
        <v>1308</v>
      </c>
    </row>
    <row r="205" spans="1:6" x14ac:dyDescent="0.15">
      <c r="A205" s="653">
        <v>502302</v>
      </c>
      <c r="B205" s="596" t="s">
        <v>155</v>
      </c>
      <c r="C205" s="596" t="s">
        <v>1021</v>
      </c>
      <c r="D205" s="596" t="s">
        <v>1022</v>
      </c>
      <c r="E205" s="596" t="s">
        <v>553</v>
      </c>
      <c r="F205" s="657" t="s">
        <v>1308</v>
      </c>
    </row>
    <row r="206" spans="1:6" x14ac:dyDescent="0.15">
      <c r="A206" s="653">
        <v>502303</v>
      </c>
      <c r="B206" s="596" t="s">
        <v>155</v>
      </c>
      <c r="C206" s="596" t="s">
        <v>1023</v>
      </c>
      <c r="D206" s="596" t="s">
        <v>1024</v>
      </c>
      <c r="E206" s="596" t="s">
        <v>553</v>
      </c>
      <c r="F206" s="657" t="s">
        <v>1308</v>
      </c>
    </row>
    <row r="207" spans="1:6" x14ac:dyDescent="0.15">
      <c r="A207" s="653">
        <v>502304</v>
      </c>
      <c r="B207" s="596" t="s">
        <v>155</v>
      </c>
      <c r="C207" s="596" t="s">
        <v>1025</v>
      </c>
      <c r="D207" s="596" t="s">
        <v>1026</v>
      </c>
      <c r="E207" s="596" t="s">
        <v>553</v>
      </c>
      <c r="F207" s="657" t="s">
        <v>1308</v>
      </c>
    </row>
    <row r="208" spans="1:6" x14ac:dyDescent="0.15">
      <c r="A208" s="653">
        <v>512301</v>
      </c>
      <c r="B208" s="596" t="s">
        <v>774</v>
      </c>
      <c r="C208" s="596" t="s">
        <v>775</v>
      </c>
      <c r="D208" s="596" t="s">
        <v>776</v>
      </c>
      <c r="E208" s="596" t="s">
        <v>553</v>
      </c>
      <c r="F208" s="657" t="s">
        <v>1308</v>
      </c>
    </row>
    <row r="209" spans="1:6" x14ac:dyDescent="0.15">
      <c r="A209" s="653">
        <v>512302</v>
      </c>
      <c r="B209" s="596" t="s">
        <v>774</v>
      </c>
      <c r="C209" s="596" t="s">
        <v>777</v>
      </c>
      <c r="D209" s="596" t="s">
        <v>778</v>
      </c>
      <c r="E209" s="596" t="s">
        <v>553</v>
      </c>
      <c r="F209" s="657" t="s">
        <v>1308</v>
      </c>
    </row>
    <row r="210" spans="1:6" x14ac:dyDescent="0.15">
      <c r="A210" s="653">
        <v>512401</v>
      </c>
      <c r="B210" s="596" t="s">
        <v>774</v>
      </c>
      <c r="C210" s="596" t="s">
        <v>779</v>
      </c>
      <c r="D210" s="596" t="s">
        <v>780</v>
      </c>
      <c r="E210" s="596" t="s">
        <v>578</v>
      </c>
      <c r="F210" s="657" t="s">
        <v>1308</v>
      </c>
    </row>
    <row r="211" spans="1:6" x14ac:dyDescent="0.15">
      <c r="A211" s="653">
        <v>612301</v>
      </c>
      <c r="B211" s="596" t="s">
        <v>162</v>
      </c>
      <c r="C211" s="596" t="s">
        <v>781</v>
      </c>
      <c r="D211" s="596" t="s">
        <v>782</v>
      </c>
      <c r="E211" s="596" t="s">
        <v>553</v>
      </c>
      <c r="F211" s="657" t="s">
        <v>1308</v>
      </c>
    </row>
    <row r="212" spans="1:6" x14ac:dyDescent="0.15">
      <c r="A212" s="653">
        <v>612302</v>
      </c>
      <c r="B212" s="596" t="s">
        <v>162</v>
      </c>
      <c r="C212" s="596" t="s">
        <v>783</v>
      </c>
      <c r="D212" s="596" t="s">
        <v>784</v>
      </c>
      <c r="E212" s="596" t="s">
        <v>553</v>
      </c>
      <c r="F212" s="657" t="s">
        <v>1308</v>
      </c>
    </row>
    <row r="213" spans="1:6" x14ac:dyDescent="0.15">
      <c r="A213" s="653">
        <v>612401</v>
      </c>
      <c r="B213" s="596" t="s">
        <v>162</v>
      </c>
      <c r="C213" s="596" t="s">
        <v>785</v>
      </c>
      <c r="D213" s="596" t="s">
        <v>786</v>
      </c>
      <c r="E213" s="596" t="s">
        <v>578</v>
      </c>
      <c r="F213" s="657" t="s">
        <v>1308</v>
      </c>
    </row>
    <row r="214" spans="1:6" x14ac:dyDescent="0.15">
      <c r="A214" s="653">
        <v>612501</v>
      </c>
      <c r="B214" s="596" t="s">
        <v>162</v>
      </c>
      <c r="C214" s="596" t="s">
        <v>992</v>
      </c>
      <c r="D214" s="596" t="s">
        <v>993</v>
      </c>
      <c r="E214" s="596" t="s">
        <v>994</v>
      </c>
      <c r="F214" s="657"/>
    </row>
    <row r="215" spans="1:6" x14ac:dyDescent="0.15">
      <c r="A215" s="653">
        <v>612502</v>
      </c>
      <c r="B215" s="596" t="s">
        <v>162</v>
      </c>
      <c r="C215" s="596" t="s">
        <v>995</v>
      </c>
      <c r="D215" s="596" t="s">
        <v>996</v>
      </c>
      <c r="E215" s="596" t="s">
        <v>994</v>
      </c>
      <c r="F215" s="657"/>
    </row>
    <row r="216" spans="1:6" x14ac:dyDescent="0.15">
      <c r="A216" s="653">
        <v>612503</v>
      </c>
      <c r="B216" s="596" t="s">
        <v>162</v>
      </c>
      <c r="C216" s="596" t="s">
        <v>997</v>
      </c>
      <c r="D216" s="596" t="s">
        <v>998</v>
      </c>
      <c r="E216" s="596" t="s">
        <v>994</v>
      </c>
      <c r="F216" s="657"/>
    </row>
    <row r="217" spans="1:6" x14ac:dyDescent="0.15">
      <c r="A217" s="653">
        <v>612504</v>
      </c>
      <c r="B217" s="596" t="s">
        <v>162</v>
      </c>
      <c r="C217" s="596" t="s">
        <v>999</v>
      </c>
      <c r="D217" s="596" t="s">
        <v>1000</v>
      </c>
      <c r="E217" s="596" t="s">
        <v>994</v>
      </c>
      <c r="F217" s="657"/>
    </row>
    <row r="218" spans="1:6" x14ac:dyDescent="0.15">
      <c r="A218" s="653">
        <v>612505</v>
      </c>
      <c r="B218" s="596" t="s">
        <v>162</v>
      </c>
      <c r="C218" s="596" t="s">
        <v>1001</v>
      </c>
      <c r="D218" s="596" t="s">
        <v>1002</v>
      </c>
      <c r="E218" s="596" t="s">
        <v>994</v>
      </c>
      <c r="F218" s="657"/>
    </row>
    <row r="219" spans="1:6" x14ac:dyDescent="0.15">
      <c r="A219" s="653">
        <v>612506</v>
      </c>
      <c r="B219" s="596" t="s">
        <v>162</v>
      </c>
      <c r="C219" s="596" t="s">
        <v>1003</v>
      </c>
      <c r="D219" s="596" t="s">
        <v>1004</v>
      </c>
      <c r="E219" s="596" t="s">
        <v>994</v>
      </c>
      <c r="F219" s="657"/>
    </row>
    <row r="220" spans="1:6" x14ac:dyDescent="0.15">
      <c r="A220" s="653">
        <v>612507</v>
      </c>
      <c r="B220" s="596" t="s">
        <v>162</v>
      </c>
      <c r="C220" s="596" t="s">
        <v>1005</v>
      </c>
      <c r="D220" s="596" t="s">
        <v>1006</v>
      </c>
      <c r="E220" s="596" t="s">
        <v>994</v>
      </c>
      <c r="F220" s="657"/>
    </row>
    <row r="221" spans="1:6" x14ac:dyDescent="0.15">
      <c r="A221" s="653">
        <v>622301</v>
      </c>
      <c r="B221" s="596" t="s">
        <v>165</v>
      </c>
      <c r="C221" s="596" t="s">
        <v>787</v>
      </c>
      <c r="D221" s="596" t="s">
        <v>788</v>
      </c>
      <c r="E221" s="596" t="s">
        <v>553</v>
      </c>
      <c r="F221" s="657"/>
    </row>
    <row r="222" spans="1:6" x14ac:dyDescent="0.15">
      <c r="A222" s="653">
        <v>622401</v>
      </c>
      <c r="B222" s="596" t="s">
        <v>165</v>
      </c>
      <c r="C222" s="596" t="s">
        <v>789</v>
      </c>
      <c r="D222" s="596" t="s">
        <v>790</v>
      </c>
      <c r="E222" s="596" t="s">
        <v>578</v>
      </c>
      <c r="F222" s="657"/>
    </row>
    <row r="223" spans="1:6" x14ac:dyDescent="0.15">
      <c r="A223" s="653">
        <v>622402</v>
      </c>
      <c r="B223" s="596" t="s">
        <v>165</v>
      </c>
      <c r="C223" s="596" t="s">
        <v>791</v>
      </c>
      <c r="D223" s="596" t="s">
        <v>792</v>
      </c>
      <c r="E223" s="596" t="s">
        <v>578</v>
      </c>
      <c r="F223" s="657" t="s">
        <v>1308</v>
      </c>
    </row>
    <row r="224" spans="1:6" x14ac:dyDescent="0.15">
      <c r="A224" s="653">
        <v>622501</v>
      </c>
      <c r="B224" s="596" t="s">
        <v>165</v>
      </c>
      <c r="C224" s="596" t="s">
        <v>1045</v>
      </c>
      <c r="D224" s="596" t="s">
        <v>1046</v>
      </c>
      <c r="E224" s="596" t="s">
        <v>994</v>
      </c>
      <c r="F224" s="657"/>
    </row>
    <row r="225" spans="1:6" x14ac:dyDescent="0.15">
      <c r="A225" s="653">
        <v>622502</v>
      </c>
      <c r="B225" s="596" t="s">
        <v>165</v>
      </c>
      <c r="C225" s="596" t="s">
        <v>1047</v>
      </c>
      <c r="D225" s="596" t="s">
        <v>1048</v>
      </c>
      <c r="E225" s="596" t="s">
        <v>994</v>
      </c>
      <c r="F225" s="657"/>
    </row>
    <row r="226" spans="1:6" x14ac:dyDescent="0.15">
      <c r="A226" s="653">
        <v>622503</v>
      </c>
      <c r="B226" s="596" t="s">
        <v>165</v>
      </c>
      <c r="C226" s="596" t="s">
        <v>1049</v>
      </c>
      <c r="D226" s="596" t="s">
        <v>1050</v>
      </c>
      <c r="E226" s="596" t="s">
        <v>994</v>
      </c>
      <c r="F226" s="657"/>
    </row>
    <row r="227" spans="1:6" x14ac:dyDescent="0.15">
      <c r="A227" s="653">
        <v>632301</v>
      </c>
      <c r="B227" s="596" t="s">
        <v>168</v>
      </c>
      <c r="C227" s="596" t="s">
        <v>793</v>
      </c>
      <c r="D227" s="596" t="s">
        <v>794</v>
      </c>
      <c r="E227" s="596" t="s">
        <v>553</v>
      </c>
      <c r="F227" s="657" t="s">
        <v>1308</v>
      </c>
    </row>
    <row r="228" spans="1:6" x14ac:dyDescent="0.15">
      <c r="A228" s="653">
        <v>632302</v>
      </c>
      <c r="B228" s="596" t="s">
        <v>168</v>
      </c>
      <c r="C228" s="596" t="s">
        <v>795</v>
      </c>
      <c r="D228" s="596" t="s">
        <v>796</v>
      </c>
      <c r="E228" s="596" t="s">
        <v>553</v>
      </c>
      <c r="F228" s="657" t="s">
        <v>1308</v>
      </c>
    </row>
    <row r="229" spans="1:6" x14ac:dyDescent="0.15">
      <c r="A229" s="653">
        <v>632501</v>
      </c>
      <c r="B229" s="596" t="s">
        <v>168</v>
      </c>
      <c r="C229" s="596" t="s">
        <v>1015</v>
      </c>
      <c r="D229" s="596" t="s">
        <v>1016</v>
      </c>
      <c r="E229" s="596" t="s">
        <v>994</v>
      </c>
      <c r="F229" s="657" t="s">
        <v>1308</v>
      </c>
    </row>
    <row r="230" spans="1:6" x14ac:dyDescent="0.15">
      <c r="A230" s="653">
        <v>732301</v>
      </c>
      <c r="B230" s="596" t="s">
        <v>176</v>
      </c>
      <c r="C230" s="596" t="s">
        <v>797</v>
      </c>
      <c r="D230" s="596" t="s">
        <v>798</v>
      </c>
      <c r="E230" s="596" t="s">
        <v>553</v>
      </c>
      <c r="F230" s="657" t="s">
        <v>1308</v>
      </c>
    </row>
    <row r="231" spans="1:6" x14ac:dyDescent="0.15">
      <c r="A231" s="653">
        <v>732302</v>
      </c>
      <c r="B231" s="596" t="s">
        <v>176</v>
      </c>
      <c r="C231" s="596" t="s">
        <v>799</v>
      </c>
      <c r="D231" s="596" t="s">
        <v>800</v>
      </c>
      <c r="E231" s="596" t="s">
        <v>553</v>
      </c>
      <c r="F231" s="657"/>
    </row>
    <row r="232" spans="1:6" x14ac:dyDescent="0.15">
      <c r="A232" s="653">
        <v>732303</v>
      </c>
      <c r="B232" s="596" t="s">
        <v>176</v>
      </c>
      <c r="C232" s="596" t="s">
        <v>801</v>
      </c>
      <c r="D232" s="596" t="s">
        <v>802</v>
      </c>
      <c r="E232" s="596" t="s">
        <v>553</v>
      </c>
      <c r="F232" s="657"/>
    </row>
    <row r="233" spans="1:6" x14ac:dyDescent="0.15">
      <c r="A233" s="653">
        <v>732304</v>
      </c>
      <c r="B233" s="596" t="s">
        <v>176</v>
      </c>
      <c r="C233" s="596" t="s">
        <v>803</v>
      </c>
      <c r="D233" s="596" t="s">
        <v>804</v>
      </c>
      <c r="E233" s="596" t="s">
        <v>553</v>
      </c>
      <c r="F233" s="657"/>
    </row>
    <row r="234" spans="1:6" x14ac:dyDescent="0.15">
      <c r="A234" s="653">
        <v>732305</v>
      </c>
      <c r="B234" s="596" t="s">
        <v>176</v>
      </c>
      <c r="C234" s="596" t="s">
        <v>805</v>
      </c>
      <c r="D234" s="596" t="s">
        <v>806</v>
      </c>
      <c r="E234" s="596" t="s">
        <v>553</v>
      </c>
      <c r="F234" s="657"/>
    </row>
    <row r="235" spans="1:6" x14ac:dyDescent="0.15">
      <c r="A235" s="653">
        <v>732401</v>
      </c>
      <c r="B235" s="596" t="s">
        <v>176</v>
      </c>
      <c r="C235" s="596" t="s">
        <v>807</v>
      </c>
      <c r="D235" s="596" t="s">
        <v>808</v>
      </c>
      <c r="E235" s="596" t="s">
        <v>578</v>
      </c>
      <c r="F235" s="657"/>
    </row>
    <row r="236" spans="1:6" x14ac:dyDescent="0.15">
      <c r="A236" s="653">
        <v>732402</v>
      </c>
      <c r="B236" s="596" t="s">
        <v>176</v>
      </c>
      <c r="C236" s="596" t="s">
        <v>809</v>
      </c>
      <c r="D236" s="596" t="s">
        <v>810</v>
      </c>
      <c r="E236" s="596" t="s">
        <v>578</v>
      </c>
      <c r="F236" s="657"/>
    </row>
    <row r="237" spans="1:6" x14ac:dyDescent="0.15">
      <c r="A237" s="653">
        <v>732403</v>
      </c>
      <c r="B237" s="596" t="s">
        <v>176</v>
      </c>
      <c r="C237" s="596" t="s">
        <v>811</v>
      </c>
      <c r="D237" s="596" t="s">
        <v>812</v>
      </c>
      <c r="E237" s="596" t="s">
        <v>578</v>
      </c>
      <c r="F237" s="657"/>
    </row>
    <row r="238" spans="1:6" x14ac:dyDescent="0.15">
      <c r="A238" s="653">
        <v>732404</v>
      </c>
      <c r="B238" s="596" t="s">
        <v>176</v>
      </c>
      <c r="C238" s="596" t="s">
        <v>813</v>
      </c>
      <c r="D238" s="596" t="s">
        <v>814</v>
      </c>
      <c r="E238" s="596" t="s">
        <v>578</v>
      </c>
      <c r="F238" s="657"/>
    </row>
    <row r="239" spans="1:6" x14ac:dyDescent="0.15">
      <c r="A239" s="653">
        <v>732405</v>
      </c>
      <c r="B239" s="596" t="s">
        <v>176</v>
      </c>
      <c r="C239" s="596" t="s">
        <v>815</v>
      </c>
      <c r="D239" s="596" t="s">
        <v>816</v>
      </c>
      <c r="E239" s="596" t="s">
        <v>578</v>
      </c>
      <c r="F239" s="657"/>
    </row>
    <row r="240" spans="1:6" x14ac:dyDescent="0.15">
      <c r="A240" s="653">
        <v>732406</v>
      </c>
      <c r="B240" s="596" t="s">
        <v>176</v>
      </c>
      <c r="C240" s="596" t="s">
        <v>1337</v>
      </c>
      <c r="D240" s="596" t="s">
        <v>1338</v>
      </c>
      <c r="E240" s="596" t="s">
        <v>578</v>
      </c>
      <c r="F240" s="657"/>
    </row>
    <row r="241" spans="1:6" x14ac:dyDescent="0.15">
      <c r="A241" s="653">
        <v>732501</v>
      </c>
      <c r="B241" s="596" t="s">
        <v>176</v>
      </c>
      <c r="C241" s="596" t="s">
        <v>1007</v>
      </c>
      <c r="D241" s="596" t="s">
        <v>1008</v>
      </c>
      <c r="E241" s="596" t="s">
        <v>994</v>
      </c>
      <c r="F241" s="657"/>
    </row>
    <row r="242" spans="1:6" x14ac:dyDescent="0.15">
      <c r="A242" s="653">
        <v>732502</v>
      </c>
      <c r="B242" s="596" t="s">
        <v>176</v>
      </c>
      <c r="C242" s="596" t="s">
        <v>1009</v>
      </c>
      <c r="D242" s="596" t="s">
        <v>1010</v>
      </c>
      <c r="E242" s="596" t="s">
        <v>994</v>
      </c>
      <c r="F242" s="657"/>
    </row>
    <row r="243" spans="1:6" x14ac:dyDescent="0.15">
      <c r="A243" s="653">
        <v>732503</v>
      </c>
      <c r="B243" s="596" t="s">
        <v>176</v>
      </c>
      <c r="C243" s="596" t="s">
        <v>1011</v>
      </c>
      <c r="D243" s="596" t="s">
        <v>1012</v>
      </c>
      <c r="E243" s="596" t="s">
        <v>994</v>
      </c>
      <c r="F243" s="657"/>
    </row>
    <row r="244" spans="1:6" x14ac:dyDescent="0.15">
      <c r="A244" s="653">
        <v>732504</v>
      </c>
      <c r="B244" s="596" t="s">
        <v>176</v>
      </c>
      <c r="C244" s="596" t="s">
        <v>1013</v>
      </c>
      <c r="D244" s="596" t="s">
        <v>1014</v>
      </c>
      <c r="E244" s="596" t="s">
        <v>994</v>
      </c>
      <c r="F244" s="657"/>
    </row>
    <row r="245" spans="1:6" x14ac:dyDescent="0.15">
      <c r="A245" s="653">
        <v>752301</v>
      </c>
      <c r="B245" s="596" t="s">
        <v>182</v>
      </c>
      <c r="C245" s="596" t="s">
        <v>817</v>
      </c>
      <c r="D245" s="596" t="s">
        <v>818</v>
      </c>
      <c r="E245" s="596" t="s">
        <v>553</v>
      </c>
      <c r="F245" s="657"/>
    </row>
    <row r="246" spans="1:6" x14ac:dyDescent="0.15">
      <c r="A246" s="653">
        <v>752302</v>
      </c>
      <c r="B246" s="596" t="s">
        <v>182</v>
      </c>
      <c r="C246" s="596" t="s">
        <v>819</v>
      </c>
      <c r="D246" s="596" t="s">
        <v>820</v>
      </c>
      <c r="E246" s="596" t="s">
        <v>553</v>
      </c>
      <c r="F246" s="657"/>
    </row>
    <row r="247" spans="1:6" x14ac:dyDescent="0.15">
      <c r="A247" s="653">
        <v>752303</v>
      </c>
      <c r="B247" s="596" t="s">
        <v>182</v>
      </c>
      <c r="C247" s="596" t="s">
        <v>821</v>
      </c>
      <c r="D247" s="596" t="s">
        <v>822</v>
      </c>
      <c r="E247" s="596" t="s">
        <v>553</v>
      </c>
      <c r="F247" s="657"/>
    </row>
    <row r="248" spans="1:6" x14ac:dyDescent="0.15">
      <c r="A248" s="653">
        <v>752304</v>
      </c>
      <c r="B248" s="596" t="s">
        <v>182</v>
      </c>
      <c r="C248" s="596" t="s">
        <v>823</v>
      </c>
      <c r="D248" s="596" t="s">
        <v>824</v>
      </c>
      <c r="E248" s="596" t="s">
        <v>553</v>
      </c>
      <c r="F248" s="657"/>
    </row>
    <row r="249" spans="1:6" x14ac:dyDescent="0.15">
      <c r="A249" s="653">
        <v>752305</v>
      </c>
      <c r="B249" s="596" t="s">
        <v>182</v>
      </c>
      <c r="C249" s="596" t="s">
        <v>825</v>
      </c>
      <c r="D249" s="596" t="s">
        <v>826</v>
      </c>
      <c r="E249" s="596" t="s">
        <v>553</v>
      </c>
      <c r="F249" s="657"/>
    </row>
    <row r="250" spans="1:6" x14ac:dyDescent="0.15">
      <c r="A250" s="653">
        <v>752401</v>
      </c>
      <c r="B250" s="596" t="s">
        <v>182</v>
      </c>
      <c r="C250" s="596" t="s">
        <v>827</v>
      </c>
      <c r="D250" s="596" t="s">
        <v>828</v>
      </c>
      <c r="E250" s="596" t="s">
        <v>578</v>
      </c>
      <c r="F250" s="657"/>
    </row>
    <row r="251" spans="1:6" x14ac:dyDescent="0.15">
      <c r="A251" s="653">
        <v>752402</v>
      </c>
      <c r="B251" s="596" t="s">
        <v>182</v>
      </c>
      <c r="C251" s="596" t="s">
        <v>829</v>
      </c>
      <c r="D251" s="596" t="s">
        <v>830</v>
      </c>
      <c r="E251" s="596" t="s">
        <v>578</v>
      </c>
      <c r="F251" s="657"/>
    </row>
    <row r="252" spans="1:6" x14ac:dyDescent="0.15">
      <c r="A252" s="653">
        <v>752403</v>
      </c>
      <c r="B252" s="596" t="s">
        <v>182</v>
      </c>
      <c r="C252" s="596" t="s">
        <v>831</v>
      </c>
      <c r="D252" s="596" t="s">
        <v>832</v>
      </c>
      <c r="E252" s="596" t="s">
        <v>578</v>
      </c>
      <c r="F252" s="657"/>
    </row>
    <row r="253" spans="1:6" x14ac:dyDescent="0.15">
      <c r="A253" s="653">
        <v>752404</v>
      </c>
      <c r="B253" s="596" t="s">
        <v>182</v>
      </c>
      <c r="C253" s="596" t="s">
        <v>1108</v>
      </c>
      <c r="D253" s="596" t="s">
        <v>1109</v>
      </c>
      <c r="E253" s="596" t="s">
        <v>578</v>
      </c>
      <c r="F253" s="657"/>
    </row>
    <row r="254" spans="1:6" x14ac:dyDescent="0.15">
      <c r="A254" s="653">
        <v>752501</v>
      </c>
      <c r="B254" s="596" t="s">
        <v>182</v>
      </c>
      <c r="C254" s="596" t="s">
        <v>1110</v>
      </c>
      <c r="D254" s="596" t="s">
        <v>1111</v>
      </c>
      <c r="E254" s="596" t="s">
        <v>994</v>
      </c>
      <c r="F254" s="657" t="s">
        <v>1308</v>
      </c>
    </row>
    <row r="255" spans="1:6" x14ac:dyDescent="0.15">
      <c r="A255" s="653">
        <v>752502</v>
      </c>
      <c r="B255" s="596" t="s">
        <v>182</v>
      </c>
      <c r="C255" s="596" t="s">
        <v>1112</v>
      </c>
      <c r="D255" s="596" t="s">
        <v>1113</v>
      </c>
      <c r="E255" s="596" t="s">
        <v>994</v>
      </c>
      <c r="F255" s="657"/>
    </row>
    <row r="256" spans="1:6" x14ac:dyDescent="0.15">
      <c r="A256" s="653">
        <v>752503</v>
      </c>
      <c r="B256" s="596" t="s">
        <v>182</v>
      </c>
      <c r="C256" s="596" t="s">
        <v>1114</v>
      </c>
      <c r="D256" s="596" t="s">
        <v>1115</v>
      </c>
      <c r="E256" s="596" t="s">
        <v>994</v>
      </c>
      <c r="F256" s="657"/>
    </row>
    <row r="257" spans="1:6" x14ac:dyDescent="0.15">
      <c r="A257" s="653">
        <v>752504</v>
      </c>
      <c r="B257" s="596" t="s">
        <v>182</v>
      </c>
      <c r="C257" s="596" t="s">
        <v>1116</v>
      </c>
      <c r="D257" s="596" t="s">
        <v>1117</v>
      </c>
      <c r="E257" s="596" t="s">
        <v>994</v>
      </c>
      <c r="F257" s="657"/>
    </row>
    <row r="258" spans="1:6" x14ac:dyDescent="0.15">
      <c r="A258" s="653">
        <v>752505</v>
      </c>
      <c r="B258" s="596" t="s">
        <v>182</v>
      </c>
      <c r="C258" s="596" t="s">
        <v>1118</v>
      </c>
      <c r="D258" s="596" t="s">
        <v>1119</v>
      </c>
      <c r="E258" s="596" t="s">
        <v>994</v>
      </c>
      <c r="F258" s="657" t="s">
        <v>1308</v>
      </c>
    </row>
    <row r="259" spans="1:6" x14ac:dyDescent="0.15">
      <c r="A259" s="653">
        <v>752506</v>
      </c>
      <c r="B259" s="596" t="s">
        <v>182</v>
      </c>
      <c r="C259" s="596" t="s">
        <v>1120</v>
      </c>
      <c r="D259" s="596" t="s">
        <v>1121</v>
      </c>
      <c r="E259" s="596" t="s">
        <v>994</v>
      </c>
      <c r="F259" s="657" t="s">
        <v>1308</v>
      </c>
    </row>
    <row r="260" spans="1:6" x14ac:dyDescent="0.15">
      <c r="A260" s="653">
        <v>752507</v>
      </c>
      <c r="B260" s="596" t="s">
        <v>182</v>
      </c>
      <c r="C260" s="596" t="s">
        <v>1122</v>
      </c>
      <c r="D260" s="596" t="s">
        <v>1123</v>
      </c>
      <c r="E260" s="596" t="s">
        <v>994</v>
      </c>
      <c r="F260" s="657" t="s">
        <v>1308</v>
      </c>
    </row>
    <row r="261" spans="1:6" x14ac:dyDescent="0.15">
      <c r="A261" s="653">
        <v>762301</v>
      </c>
      <c r="B261" s="596" t="s">
        <v>185</v>
      </c>
      <c r="C261" s="596" t="s">
        <v>833</v>
      </c>
      <c r="D261" s="596" t="s">
        <v>834</v>
      </c>
      <c r="E261" s="596" t="s">
        <v>553</v>
      </c>
      <c r="F261" s="657" t="s">
        <v>1308</v>
      </c>
    </row>
    <row r="262" spans="1:6" x14ac:dyDescent="0.15">
      <c r="A262" s="653">
        <v>762302</v>
      </c>
      <c r="B262" s="596" t="s">
        <v>185</v>
      </c>
      <c r="C262" s="596" t="s">
        <v>835</v>
      </c>
      <c r="D262" s="596" t="s">
        <v>836</v>
      </c>
      <c r="E262" s="596" t="s">
        <v>553</v>
      </c>
      <c r="F262" s="657" t="s">
        <v>1308</v>
      </c>
    </row>
    <row r="263" spans="1:6" x14ac:dyDescent="0.15">
      <c r="A263" s="653">
        <v>762303</v>
      </c>
      <c r="B263" s="596" t="s">
        <v>185</v>
      </c>
      <c r="C263" s="596" t="s">
        <v>837</v>
      </c>
      <c r="D263" s="596" t="s">
        <v>838</v>
      </c>
      <c r="E263" s="596" t="s">
        <v>553</v>
      </c>
      <c r="F263" s="657" t="s">
        <v>1308</v>
      </c>
    </row>
    <row r="264" spans="1:6" x14ac:dyDescent="0.15">
      <c r="A264" s="653">
        <v>762304</v>
      </c>
      <c r="B264" s="596" t="s">
        <v>185</v>
      </c>
      <c r="C264" s="596" t="s">
        <v>839</v>
      </c>
      <c r="D264" s="596" t="s">
        <v>840</v>
      </c>
      <c r="E264" s="596" t="s">
        <v>553</v>
      </c>
      <c r="F264" s="657" t="s">
        <v>1308</v>
      </c>
    </row>
    <row r="265" spans="1:6" x14ac:dyDescent="0.15">
      <c r="A265" s="653">
        <v>762305</v>
      </c>
      <c r="B265" s="596" t="s">
        <v>185</v>
      </c>
      <c r="C265" s="596" t="s">
        <v>841</v>
      </c>
      <c r="D265" s="596" t="s">
        <v>842</v>
      </c>
      <c r="E265" s="596" t="s">
        <v>553</v>
      </c>
      <c r="F265" s="657" t="s">
        <v>1308</v>
      </c>
    </row>
    <row r="266" spans="1:6" x14ac:dyDescent="0.15">
      <c r="A266" s="653">
        <v>762306</v>
      </c>
      <c r="B266" s="596" t="s">
        <v>185</v>
      </c>
      <c r="C266" s="596" t="s">
        <v>843</v>
      </c>
      <c r="D266" s="596" t="s">
        <v>844</v>
      </c>
      <c r="E266" s="596" t="s">
        <v>553</v>
      </c>
      <c r="F266" s="657" t="s">
        <v>1308</v>
      </c>
    </row>
    <row r="267" spans="1:6" x14ac:dyDescent="0.15">
      <c r="A267" s="653">
        <v>762401</v>
      </c>
      <c r="B267" s="596" t="s">
        <v>185</v>
      </c>
      <c r="C267" s="596" t="s">
        <v>845</v>
      </c>
      <c r="D267" s="596" t="s">
        <v>846</v>
      </c>
      <c r="E267" s="596" t="s">
        <v>578</v>
      </c>
      <c r="F267" s="657" t="s">
        <v>1308</v>
      </c>
    </row>
    <row r="268" spans="1:6" x14ac:dyDescent="0.15">
      <c r="A268" s="653">
        <v>762402</v>
      </c>
      <c r="B268" s="596" t="s">
        <v>185</v>
      </c>
      <c r="C268" s="596" t="s">
        <v>847</v>
      </c>
      <c r="D268" s="596" t="s">
        <v>848</v>
      </c>
      <c r="E268" s="596" t="s">
        <v>578</v>
      </c>
      <c r="F268" s="657" t="s">
        <v>1308</v>
      </c>
    </row>
    <row r="269" spans="1:6" x14ac:dyDescent="0.15">
      <c r="A269" s="653">
        <v>762403</v>
      </c>
      <c r="B269" s="596" t="s">
        <v>185</v>
      </c>
      <c r="C269" s="596" t="s">
        <v>849</v>
      </c>
      <c r="D269" s="596" t="s">
        <v>850</v>
      </c>
      <c r="E269" s="596" t="s">
        <v>578</v>
      </c>
      <c r="F269" s="657" t="s">
        <v>1308</v>
      </c>
    </row>
    <row r="270" spans="1:6" x14ac:dyDescent="0.15">
      <c r="A270" s="653">
        <v>762404</v>
      </c>
      <c r="B270" s="596" t="s">
        <v>185</v>
      </c>
      <c r="C270" s="596" t="s">
        <v>851</v>
      </c>
      <c r="D270" s="596" t="s">
        <v>852</v>
      </c>
      <c r="E270" s="596" t="s">
        <v>578</v>
      </c>
      <c r="F270" s="657" t="s">
        <v>1308</v>
      </c>
    </row>
    <row r="271" spans="1:6" x14ac:dyDescent="0.15">
      <c r="A271" s="653">
        <v>762405</v>
      </c>
      <c r="B271" s="596" t="s">
        <v>185</v>
      </c>
      <c r="C271" s="596" t="s">
        <v>853</v>
      </c>
      <c r="D271" s="596" t="s">
        <v>854</v>
      </c>
      <c r="E271" s="596" t="s">
        <v>578</v>
      </c>
      <c r="F271" s="657" t="s">
        <v>1308</v>
      </c>
    </row>
    <row r="272" spans="1:6" x14ac:dyDescent="0.15">
      <c r="A272" s="653">
        <v>762406</v>
      </c>
      <c r="B272" s="596" t="s">
        <v>185</v>
      </c>
      <c r="C272" s="596" t="s">
        <v>855</v>
      </c>
      <c r="D272" s="596" t="s">
        <v>856</v>
      </c>
      <c r="E272" s="596" t="s">
        <v>578</v>
      </c>
      <c r="F272" s="657" t="s">
        <v>1308</v>
      </c>
    </row>
    <row r="273" spans="1:6" x14ac:dyDescent="0.15">
      <c r="A273" s="653">
        <v>762407</v>
      </c>
      <c r="B273" s="596" t="s">
        <v>185</v>
      </c>
      <c r="C273" s="596" t="s">
        <v>857</v>
      </c>
      <c r="D273" s="596" t="s">
        <v>858</v>
      </c>
      <c r="E273" s="596" t="s">
        <v>578</v>
      </c>
      <c r="F273" s="657" t="s">
        <v>1308</v>
      </c>
    </row>
    <row r="274" spans="1:6" x14ac:dyDescent="0.15">
      <c r="A274" s="653">
        <v>762408</v>
      </c>
      <c r="B274" s="596" t="s">
        <v>185</v>
      </c>
      <c r="C274" s="596" t="s">
        <v>859</v>
      </c>
      <c r="D274" s="596" t="s">
        <v>860</v>
      </c>
      <c r="E274" s="596" t="s">
        <v>578</v>
      </c>
      <c r="F274" s="657" t="s">
        <v>1308</v>
      </c>
    </row>
    <row r="275" spans="1:6" x14ac:dyDescent="0.15">
      <c r="A275" s="653">
        <v>762409</v>
      </c>
      <c r="B275" s="596" t="s">
        <v>185</v>
      </c>
      <c r="C275" s="596" t="s">
        <v>861</v>
      </c>
      <c r="D275" s="596" t="s">
        <v>862</v>
      </c>
      <c r="E275" s="596" t="s">
        <v>578</v>
      </c>
      <c r="F275" s="657"/>
    </row>
    <row r="276" spans="1:6" x14ac:dyDescent="0.15">
      <c r="A276" s="653">
        <v>762410</v>
      </c>
      <c r="B276" s="596" t="s">
        <v>185</v>
      </c>
      <c r="C276" s="596" t="s">
        <v>1083</v>
      </c>
      <c r="D276" s="596" t="s">
        <v>1084</v>
      </c>
      <c r="E276" s="596" t="s">
        <v>578</v>
      </c>
      <c r="F276" s="657"/>
    </row>
    <row r="277" spans="1:6" x14ac:dyDescent="0.15">
      <c r="A277" s="653">
        <v>762501</v>
      </c>
      <c r="B277" s="596" t="s">
        <v>185</v>
      </c>
      <c r="C277" s="596" t="s">
        <v>1085</v>
      </c>
      <c r="D277" s="596" t="s">
        <v>1086</v>
      </c>
      <c r="E277" s="596" t="s">
        <v>994</v>
      </c>
      <c r="F277" s="657"/>
    </row>
    <row r="278" spans="1:6" x14ac:dyDescent="0.15">
      <c r="A278" s="653">
        <v>762502</v>
      </c>
      <c r="B278" s="596" t="s">
        <v>185</v>
      </c>
      <c r="C278" s="596" t="s">
        <v>1087</v>
      </c>
      <c r="D278" s="596" t="s">
        <v>1088</v>
      </c>
      <c r="E278" s="596" t="s">
        <v>994</v>
      </c>
      <c r="F278" s="657"/>
    </row>
    <row r="279" spans="1:6" x14ac:dyDescent="0.15">
      <c r="A279" s="653">
        <v>762503</v>
      </c>
      <c r="B279" s="596" t="s">
        <v>185</v>
      </c>
      <c r="C279" s="596" t="s">
        <v>1089</v>
      </c>
      <c r="D279" s="596" t="s">
        <v>1090</v>
      </c>
      <c r="E279" s="596" t="s">
        <v>994</v>
      </c>
      <c r="F279" s="657"/>
    </row>
    <row r="280" spans="1:6" x14ac:dyDescent="0.15">
      <c r="A280" s="653">
        <v>762504</v>
      </c>
      <c r="B280" s="596" t="s">
        <v>185</v>
      </c>
      <c r="C280" s="596" t="s">
        <v>1091</v>
      </c>
      <c r="D280" s="596" t="s">
        <v>1092</v>
      </c>
      <c r="E280" s="596" t="s">
        <v>994</v>
      </c>
      <c r="F280" s="657"/>
    </row>
    <row r="281" spans="1:6" x14ac:dyDescent="0.15">
      <c r="A281" s="653">
        <v>762505</v>
      </c>
      <c r="B281" s="596" t="s">
        <v>185</v>
      </c>
      <c r="C281" s="596" t="s">
        <v>1093</v>
      </c>
      <c r="D281" s="596" t="s">
        <v>1094</v>
      </c>
      <c r="E281" s="596" t="s">
        <v>994</v>
      </c>
      <c r="F281" s="657"/>
    </row>
    <row r="282" spans="1:6" x14ac:dyDescent="0.15">
      <c r="A282" s="653">
        <v>762506</v>
      </c>
      <c r="B282" s="596" t="s">
        <v>185</v>
      </c>
      <c r="C282" s="596" t="s">
        <v>1095</v>
      </c>
      <c r="D282" s="596" t="s">
        <v>1096</v>
      </c>
      <c r="E282" s="596" t="s">
        <v>994</v>
      </c>
      <c r="F282" s="657"/>
    </row>
    <row r="283" spans="1:6" x14ac:dyDescent="0.15">
      <c r="A283" s="653">
        <v>762507</v>
      </c>
      <c r="B283" s="596" t="s">
        <v>185</v>
      </c>
      <c r="C283" s="596" t="s">
        <v>1244</v>
      </c>
      <c r="D283" s="596" t="s">
        <v>1097</v>
      </c>
      <c r="E283" s="596" t="s">
        <v>994</v>
      </c>
      <c r="F283" s="657"/>
    </row>
    <row r="284" spans="1:6" x14ac:dyDescent="0.15">
      <c r="A284" s="653">
        <v>762508</v>
      </c>
      <c r="B284" s="596" t="s">
        <v>185</v>
      </c>
      <c r="C284" s="596" t="s">
        <v>1098</v>
      </c>
      <c r="D284" s="596" t="s">
        <v>1099</v>
      </c>
      <c r="E284" s="596" t="s">
        <v>994</v>
      </c>
      <c r="F284" s="657"/>
    </row>
    <row r="285" spans="1:6" x14ac:dyDescent="0.15">
      <c r="A285" s="653">
        <v>762509</v>
      </c>
      <c r="B285" s="596" t="s">
        <v>185</v>
      </c>
      <c r="C285" s="596" t="s">
        <v>1100</v>
      </c>
      <c r="D285" s="596" t="s">
        <v>1101</v>
      </c>
      <c r="E285" s="596" t="s">
        <v>994</v>
      </c>
      <c r="F285" s="657"/>
    </row>
    <row r="286" spans="1:6" x14ac:dyDescent="0.15">
      <c r="A286" s="653">
        <v>762510</v>
      </c>
      <c r="B286" s="596" t="s">
        <v>185</v>
      </c>
      <c r="C286" s="596" t="s">
        <v>1102</v>
      </c>
      <c r="D286" s="596" t="s">
        <v>1103</v>
      </c>
      <c r="E286" s="596" t="s">
        <v>994</v>
      </c>
      <c r="F286" s="657"/>
    </row>
    <row r="287" spans="1:6" x14ac:dyDescent="0.15">
      <c r="A287" s="653">
        <v>762511</v>
      </c>
      <c r="B287" s="596" t="s">
        <v>185</v>
      </c>
      <c r="C287" s="596" t="s">
        <v>1104</v>
      </c>
      <c r="D287" s="596" t="s">
        <v>1105</v>
      </c>
      <c r="E287" s="596" t="s">
        <v>994</v>
      </c>
      <c r="F287" s="657"/>
    </row>
    <row r="288" spans="1:6" x14ac:dyDescent="0.15">
      <c r="A288" s="653">
        <v>762512</v>
      </c>
      <c r="B288" s="596" t="s">
        <v>185</v>
      </c>
      <c r="C288" s="596" t="s">
        <v>1106</v>
      </c>
      <c r="D288" s="596" t="s">
        <v>1107</v>
      </c>
      <c r="E288" s="596" t="s">
        <v>994</v>
      </c>
      <c r="F288" s="657"/>
    </row>
    <row r="289" spans="1:6" x14ac:dyDescent="0.15">
      <c r="A289" s="653">
        <v>772301</v>
      </c>
      <c r="B289" s="596" t="s">
        <v>188</v>
      </c>
      <c r="C289" s="596" t="s">
        <v>863</v>
      </c>
      <c r="D289" s="596" t="s">
        <v>864</v>
      </c>
      <c r="E289" s="596" t="s">
        <v>553</v>
      </c>
      <c r="F289" s="657"/>
    </row>
    <row r="290" spans="1:6" x14ac:dyDescent="0.15">
      <c r="A290" s="653">
        <v>772302</v>
      </c>
      <c r="B290" s="596" t="s">
        <v>188</v>
      </c>
      <c r="C290" s="596" t="s">
        <v>865</v>
      </c>
      <c r="D290" s="596" t="s">
        <v>866</v>
      </c>
      <c r="E290" s="596" t="s">
        <v>553</v>
      </c>
      <c r="F290" s="657"/>
    </row>
    <row r="291" spans="1:6" x14ac:dyDescent="0.15">
      <c r="A291" s="653">
        <v>772303</v>
      </c>
      <c r="B291" s="596" t="s">
        <v>188</v>
      </c>
      <c r="C291" s="596" t="s">
        <v>867</v>
      </c>
      <c r="D291" s="596" t="s">
        <v>868</v>
      </c>
      <c r="E291" s="596" t="s">
        <v>553</v>
      </c>
      <c r="F291" s="657"/>
    </row>
    <row r="292" spans="1:6" x14ac:dyDescent="0.15">
      <c r="A292" s="653">
        <v>772304</v>
      </c>
      <c r="B292" s="596" t="s">
        <v>188</v>
      </c>
      <c r="C292" s="596" t="s">
        <v>869</v>
      </c>
      <c r="D292" s="596" t="s">
        <v>870</v>
      </c>
      <c r="E292" s="596" t="s">
        <v>553</v>
      </c>
      <c r="F292" s="657"/>
    </row>
    <row r="293" spans="1:6" x14ac:dyDescent="0.15">
      <c r="A293" s="653">
        <v>772305</v>
      </c>
      <c r="B293" s="596" t="s">
        <v>188</v>
      </c>
      <c r="C293" s="596" t="s">
        <v>871</v>
      </c>
      <c r="D293" s="596" t="s">
        <v>872</v>
      </c>
      <c r="E293" s="596" t="s">
        <v>553</v>
      </c>
      <c r="F293" s="657"/>
    </row>
    <row r="294" spans="1:6" x14ac:dyDescent="0.15">
      <c r="A294" s="653">
        <v>772306</v>
      </c>
      <c r="B294" s="596" t="s">
        <v>188</v>
      </c>
      <c r="C294" s="596" t="s">
        <v>1033</v>
      </c>
      <c r="D294" s="596" t="s">
        <v>1034</v>
      </c>
      <c r="E294" s="596" t="s">
        <v>553</v>
      </c>
      <c r="F294" s="657"/>
    </row>
    <row r="295" spans="1:6" x14ac:dyDescent="0.15">
      <c r="A295" s="653">
        <v>772401</v>
      </c>
      <c r="B295" s="596" t="s">
        <v>188</v>
      </c>
      <c r="C295" s="596" t="s">
        <v>873</v>
      </c>
      <c r="D295" s="596" t="s">
        <v>874</v>
      </c>
      <c r="E295" s="596" t="s">
        <v>578</v>
      </c>
      <c r="F295" s="657" t="s">
        <v>1308</v>
      </c>
    </row>
    <row r="296" spans="1:6" x14ac:dyDescent="0.15">
      <c r="A296" s="653">
        <v>772402</v>
      </c>
      <c r="B296" s="596" t="s">
        <v>188</v>
      </c>
      <c r="C296" s="596" t="s">
        <v>875</v>
      </c>
      <c r="D296" s="596" t="s">
        <v>876</v>
      </c>
      <c r="E296" s="596" t="s">
        <v>578</v>
      </c>
      <c r="F296" s="657" t="s">
        <v>1308</v>
      </c>
    </row>
    <row r="297" spans="1:6" x14ac:dyDescent="0.15">
      <c r="A297" s="653">
        <v>772403</v>
      </c>
      <c r="B297" s="596" t="s">
        <v>188</v>
      </c>
      <c r="C297" s="596" t="s">
        <v>877</v>
      </c>
      <c r="D297" s="596" t="s">
        <v>878</v>
      </c>
      <c r="E297" s="596" t="s">
        <v>578</v>
      </c>
      <c r="F297" s="657" t="s">
        <v>1308</v>
      </c>
    </row>
    <row r="298" spans="1:6" x14ac:dyDescent="0.15">
      <c r="A298" s="653">
        <v>772404</v>
      </c>
      <c r="B298" s="596" t="s">
        <v>188</v>
      </c>
      <c r="C298" s="596" t="s">
        <v>1035</v>
      </c>
      <c r="D298" s="596" t="s">
        <v>1036</v>
      </c>
      <c r="E298" s="596" t="s">
        <v>578</v>
      </c>
      <c r="F298" s="657" t="s">
        <v>1308</v>
      </c>
    </row>
    <row r="299" spans="1:6" x14ac:dyDescent="0.15">
      <c r="A299" s="653">
        <v>772405</v>
      </c>
      <c r="B299" s="596" t="s">
        <v>188</v>
      </c>
      <c r="C299" s="596" t="s">
        <v>1037</v>
      </c>
      <c r="D299" s="596" t="s">
        <v>1038</v>
      </c>
      <c r="E299" s="596" t="s">
        <v>578</v>
      </c>
      <c r="F299" s="657"/>
    </row>
    <row r="300" spans="1:6" x14ac:dyDescent="0.15">
      <c r="A300" s="653">
        <v>772501</v>
      </c>
      <c r="B300" s="596" t="s">
        <v>188</v>
      </c>
      <c r="C300" s="596" t="s">
        <v>1039</v>
      </c>
      <c r="D300" s="596" t="s">
        <v>1040</v>
      </c>
      <c r="E300" s="596" t="s">
        <v>994</v>
      </c>
      <c r="F300" s="657"/>
    </row>
    <row r="301" spans="1:6" x14ac:dyDescent="0.15">
      <c r="A301" s="653">
        <v>772502</v>
      </c>
      <c r="B301" s="596" t="s">
        <v>188</v>
      </c>
      <c r="C301" s="596" t="s">
        <v>1041</v>
      </c>
      <c r="D301" s="596" t="s">
        <v>1042</v>
      </c>
      <c r="E301" s="596" t="s">
        <v>994</v>
      </c>
      <c r="F301" s="657"/>
    </row>
    <row r="302" spans="1:6" x14ac:dyDescent="0.15">
      <c r="A302" s="653">
        <v>772503</v>
      </c>
      <c r="B302" s="596" t="s">
        <v>188</v>
      </c>
      <c r="C302" s="596" t="s">
        <v>1043</v>
      </c>
      <c r="D302" s="596" t="s">
        <v>1044</v>
      </c>
      <c r="E302" s="596" t="s">
        <v>994</v>
      </c>
      <c r="F302" s="657"/>
    </row>
    <row r="303" spans="1:6" x14ac:dyDescent="0.15">
      <c r="A303" s="653">
        <v>812301</v>
      </c>
      <c r="B303" s="596" t="s">
        <v>197</v>
      </c>
      <c r="C303" s="596" t="s">
        <v>879</v>
      </c>
      <c r="D303" s="596" t="s">
        <v>880</v>
      </c>
      <c r="E303" s="596" t="s">
        <v>553</v>
      </c>
      <c r="F303" s="657"/>
    </row>
    <row r="304" spans="1:6" x14ac:dyDescent="0.15">
      <c r="A304" s="653">
        <v>812302</v>
      </c>
      <c r="B304" s="596" t="s">
        <v>197</v>
      </c>
      <c r="C304" s="596" t="s">
        <v>881</v>
      </c>
      <c r="D304" s="596" t="s">
        <v>882</v>
      </c>
      <c r="E304" s="596" t="s">
        <v>553</v>
      </c>
      <c r="F304" s="657"/>
    </row>
    <row r="305" spans="1:6" x14ac:dyDescent="0.15">
      <c r="A305" s="653">
        <v>812303</v>
      </c>
      <c r="B305" s="596" t="s">
        <v>197</v>
      </c>
      <c r="C305" s="596" t="s">
        <v>1283</v>
      </c>
      <c r="D305" s="596" t="s">
        <v>1284</v>
      </c>
      <c r="E305" s="596" t="s">
        <v>553</v>
      </c>
      <c r="F305" s="657" t="s">
        <v>1308</v>
      </c>
    </row>
    <row r="306" spans="1:6" x14ac:dyDescent="0.15">
      <c r="A306" s="653">
        <v>812401</v>
      </c>
      <c r="B306" s="596" t="s">
        <v>197</v>
      </c>
      <c r="C306" s="596" t="s">
        <v>883</v>
      </c>
      <c r="D306" s="596" t="s">
        <v>884</v>
      </c>
      <c r="E306" s="596" t="s">
        <v>578</v>
      </c>
      <c r="F306" s="657" t="s">
        <v>1308</v>
      </c>
    </row>
    <row r="307" spans="1:6" x14ac:dyDescent="0.15">
      <c r="A307" s="653">
        <v>812501</v>
      </c>
      <c r="B307" s="596" t="s">
        <v>197</v>
      </c>
      <c r="C307" s="596" t="s">
        <v>1279</v>
      </c>
      <c r="D307" s="596" t="s">
        <v>1280</v>
      </c>
      <c r="E307" s="596" t="s">
        <v>994</v>
      </c>
      <c r="F307" s="657" t="s">
        <v>1308</v>
      </c>
    </row>
    <row r="308" spans="1:6" x14ac:dyDescent="0.15">
      <c r="A308" s="653">
        <v>812502</v>
      </c>
      <c r="B308" s="596" t="s">
        <v>197</v>
      </c>
      <c r="C308" s="596" t="s">
        <v>1281</v>
      </c>
      <c r="D308" s="596" t="s">
        <v>1282</v>
      </c>
      <c r="E308" s="596" t="s">
        <v>994</v>
      </c>
      <c r="F308" s="657"/>
    </row>
    <row r="309" spans="1:6" x14ac:dyDescent="0.15">
      <c r="A309" s="653">
        <v>812503</v>
      </c>
      <c r="B309" s="596" t="s">
        <v>197</v>
      </c>
      <c r="C309" s="596" t="s">
        <v>1339</v>
      </c>
      <c r="D309" s="596" t="s">
        <v>1340</v>
      </c>
      <c r="E309" s="596" t="s">
        <v>994</v>
      </c>
      <c r="F309" s="657" t="s">
        <v>1308</v>
      </c>
    </row>
    <row r="310" spans="1:6" x14ac:dyDescent="0.15">
      <c r="A310" s="653">
        <v>832401</v>
      </c>
      <c r="B310" s="596" t="s">
        <v>885</v>
      </c>
      <c r="C310" s="596" t="s">
        <v>886</v>
      </c>
      <c r="D310" s="596" t="s">
        <v>887</v>
      </c>
      <c r="E310" s="596" t="s">
        <v>578</v>
      </c>
      <c r="F310" s="657" t="s">
        <v>1308</v>
      </c>
    </row>
    <row r="311" spans="1:6" x14ac:dyDescent="0.15">
      <c r="A311" s="653">
        <v>832402</v>
      </c>
      <c r="B311" s="612" t="s">
        <v>885</v>
      </c>
      <c r="C311" s="612" t="s">
        <v>888</v>
      </c>
      <c r="D311" s="612" t="s">
        <v>889</v>
      </c>
      <c r="E311" s="612" t="s">
        <v>578</v>
      </c>
      <c r="F311" s="657" t="s">
        <v>1308</v>
      </c>
    </row>
    <row r="312" spans="1:6" x14ac:dyDescent="0.15">
      <c r="A312" s="653">
        <v>832403</v>
      </c>
      <c r="B312" s="596" t="s">
        <v>885</v>
      </c>
      <c r="C312" s="596" t="s">
        <v>890</v>
      </c>
      <c r="D312" s="596" t="s">
        <v>891</v>
      </c>
      <c r="E312" s="596" t="s">
        <v>578</v>
      </c>
      <c r="F312" s="657" t="s">
        <v>1308</v>
      </c>
    </row>
    <row r="313" spans="1:6" x14ac:dyDescent="0.15">
      <c r="A313" s="653">
        <v>832404</v>
      </c>
      <c r="B313" s="612" t="s">
        <v>885</v>
      </c>
      <c r="C313" s="612" t="s">
        <v>892</v>
      </c>
      <c r="D313" s="612" t="s">
        <v>893</v>
      </c>
      <c r="E313" s="612" t="s">
        <v>578</v>
      </c>
      <c r="F313" s="657"/>
    </row>
    <row r="314" spans="1:6" x14ac:dyDescent="0.15">
      <c r="A314" s="653">
        <v>862301</v>
      </c>
      <c r="B314" s="612" t="s">
        <v>1290</v>
      </c>
      <c r="C314" s="612" t="s">
        <v>894</v>
      </c>
      <c r="D314" s="612" t="s">
        <v>895</v>
      </c>
      <c r="E314" s="612" t="s">
        <v>553</v>
      </c>
      <c r="F314" s="657" t="s">
        <v>1308</v>
      </c>
    </row>
    <row r="315" spans="1:6" x14ac:dyDescent="0.15">
      <c r="A315" s="653">
        <v>862302</v>
      </c>
      <c r="B315" s="596" t="s">
        <v>1290</v>
      </c>
      <c r="C315" s="596" t="s">
        <v>896</v>
      </c>
      <c r="D315" s="596" t="s">
        <v>897</v>
      </c>
      <c r="E315" s="596" t="s">
        <v>553</v>
      </c>
      <c r="F315" s="657" t="s">
        <v>1308</v>
      </c>
    </row>
    <row r="316" spans="1:6" x14ac:dyDescent="0.15">
      <c r="A316" s="653">
        <v>862303</v>
      </c>
      <c r="B316" s="596" t="s">
        <v>1290</v>
      </c>
      <c r="C316" s="596" t="s">
        <v>898</v>
      </c>
      <c r="D316" s="596" t="s">
        <v>899</v>
      </c>
      <c r="E316" s="596" t="s">
        <v>553</v>
      </c>
      <c r="F316" s="657" t="s">
        <v>1308</v>
      </c>
    </row>
    <row r="317" spans="1:6" x14ac:dyDescent="0.15">
      <c r="A317" s="653">
        <v>862304</v>
      </c>
      <c r="B317" s="596" t="s">
        <v>1290</v>
      </c>
      <c r="C317" s="596" t="s">
        <v>900</v>
      </c>
      <c r="D317" s="596" t="s">
        <v>901</v>
      </c>
      <c r="E317" s="596" t="s">
        <v>553</v>
      </c>
      <c r="F317" s="657" t="s">
        <v>1308</v>
      </c>
    </row>
    <row r="318" spans="1:6" x14ac:dyDescent="0.15">
      <c r="A318" s="653">
        <v>862401</v>
      </c>
      <c r="B318" s="596" t="s">
        <v>1290</v>
      </c>
      <c r="C318" s="596" t="s">
        <v>902</v>
      </c>
      <c r="D318" s="596" t="s">
        <v>903</v>
      </c>
      <c r="E318" s="596" t="s">
        <v>578</v>
      </c>
      <c r="F318" s="657" t="s">
        <v>1308</v>
      </c>
    </row>
    <row r="319" spans="1:6" ht="14.25" thickBot="1" x14ac:dyDescent="0.2">
      <c r="A319" s="655">
        <v>862402</v>
      </c>
      <c r="B319" s="659" t="s">
        <v>1290</v>
      </c>
      <c r="C319" s="659" t="s">
        <v>904</v>
      </c>
      <c r="D319" s="659" t="s">
        <v>905</v>
      </c>
      <c r="E319" s="659" t="s">
        <v>578</v>
      </c>
      <c r="F319" s="658"/>
    </row>
  </sheetData>
  <autoFilter ref="A1:E1" xr:uid="{00000000-0009-0000-0000-000000000000}">
    <sortState xmlns:xlrd2="http://schemas.microsoft.com/office/spreadsheetml/2017/richdata2" ref="A2:E319">
      <sortCondition ref="A1"/>
    </sortState>
  </autoFilter>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112"/>
  <sheetViews>
    <sheetView zoomScaleNormal="100" workbookViewId="0">
      <pane xSplit="3" ySplit="2" topLeftCell="D3" activePane="bottomRight" state="frozen"/>
      <selection activeCell="J83" sqref="J83"/>
      <selection pane="topRight" activeCell="J83" sqref="J83"/>
      <selection pane="bottomLeft" activeCell="J83" sqref="J83"/>
      <selection pane="bottomRight" activeCell="A3" sqref="A3"/>
    </sheetView>
  </sheetViews>
  <sheetFormatPr defaultColWidth="9" defaultRowHeight="14.25" x14ac:dyDescent="0.15"/>
  <cols>
    <col min="1" max="1" width="9" style="2"/>
    <col min="2" max="2" width="10.125" style="12" customWidth="1"/>
    <col min="3" max="3" width="5.75" style="2" customWidth="1"/>
    <col min="4" max="4" width="44.875" style="2" customWidth="1"/>
    <col min="5" max="5" width="10.25" style="2" customWidth="1"/>
    <col min="6" max="6" width="15.75" style="17" customWidth="1"/>
    <col min="7" max="7" width="3.25" style="18" customWidth="1"/>
    <col min="8" max="8" width="20.75" style="2" customWidth="1"/>
    <col min="9" max="9" width="3.25" style="2" customWidth="1"/>
    <col min="10" max="10" width="11.125" style="13" customWidth="1"/>
    <col min="11" max="11" width="13.75" style="2" bestFit="1" customWidth="1"/>
    <col min="12" max="12" width="9.875" style="13" bestFit="1" customWidth="1"/>
    <col min="13" max="13" width="2.625" style="21" bestFit="1" customWidth="1"/>
    <col min="14" max="14" width="18" style="2" customWidth="1"/>
    <col min="15" max="16384" width="9" style="2"/>
  </cols>
  <sheetData>
    <row r="1" spans="1:18" ht="29.25" customHeight="1" x14ac:dyDescent="0.15">
      <c r="D1" s="1" t="s">
        <v>0</v>
      </c>
      <c r="E1" s="1"/>
      <c r="F1" s="8" t="s">
        <v>1</v>
      </c>
      <c r="G1" s="9"/>
      <c r="H1" s="3" t="s">
        <v>2</v>
      </c>
      <c r="I1" s="3"/>
      <c r="J1" s="3" t="s">
        <v>3</v>
      </c>
    </row>
    <row r="2" spans="1:18" ht="6.75" customHeight="1" x14ac:dyDescent="0.15"/>
    <row r="3" spans="1:18" ht="37.5" customHeight="1" x14ac:dyDescent="0.15">
      <c r="A3" s="12">
        <v>1</v>
      </c>
      <c r="B3" s="2" t="s">
        <v>4</v>
      </c>
      <c r="D3" s="525" t="s">
        <v>526</v>
      </c>
      <c r="E3" s="17"/>
      <c r="F3" s="22" t="s">
        <v>523</v>
      </c>
      <c r="H3" s="65" t="s">
        <v>525</v>
      </c>
      <c r="J3" s="23" t="s">
        <v>526</v>
      </c>
    </row>
    <row r="4" spans="1:18" ht="24" customHeight="1" x14ac:dyDescent="0.15">
      <c r="A4" s="12"/>
      <c r="B4" s="2"/>
      <c r="D4" s="525" t="s">
        <v>527</v>
      </c>
      <c r="F4" s="22" t="s">
        <v>523</v>
      </c>
      <c r="H4" s="65" t="s">
        <v>524</v>
      </c>
      <c r="J4" s="23" t="s">
        <v>527</v>
      </c>
    </row>
    <row r="5" spans="1:18" ht="21" customHeight="1" x14ac:dyDescent="0.15">
      <c r="A5" s="12">
        <v>2</v>
      </c>
      <c r="B5" s="2" t="s">
        <v>5</v>
      </c>
      <c r="D5" s="524" t="s">
        <v>1313</v>
      </c>
      <c r="F5" s="64" t="s">
        <v>6</v>
      </c>
      <c r="H5" s="2" t="s">
        <v>7</v>
      </c>
      <c r="J5" s="2" t="s">
        <v>8</v>
      </c>
    </row>
    <row r="6" spans="1:18" ht="6.75" customHeight="1" x14ac:dyDescent="0.15">
      <c r="A6" s="12"/>
      <c r="B6" s="2"/>
      <c r="J6" s="2"/>
    </row>
    <row r="7" spans="1:18" x14ac:dyDescent="0.15">
      <c r="A7" s="12">
        <v>3</v>
      </c>
      <c r="B7" s="2" t="s">
        <v>9</v>
      </c>
      <c r="D7" s="524" t="s">
        <v>10</v>
      </c>
      <c r="E7" s="24"/>
      <c r="F7" s="17" t="s">
        <v>11</v>
      </c>
      <c r="H7" s="2" t="s">
        <v>12</v>
      </c>
      <c r="J7" s="2" t="s">
        <v>13</v>
      </c>
      <c r="P7" s="2" t="s">
        <v>1317</v>
      </c>
      <c r="Q7" s="2" t="s">
        <v>1318</v>
      </c>
      <c r="R7" s="2" t="s">
        <v>1314</v>
      </c>
    </row>
    <row r="8" spans="1:18" ht="6.75" customHeight="1" x14ac:dyDescent="0.15">
      <c r="A8" s="12"/>
      <c r="B8" s="2"/>
      <c r="J8" s="2"/>
    </row>
    <row r="9" spans="1:18" x14ac:dyDescent="0.15">
      <c r="A9" s="12">
        <v>4</v>
      </c>
      <c r="B9" s="2" t="s">
        <v>14</v>
      </c>
      <c r="D9" s="19" t="s">
        <v>1322</v>
      </c>
      <c r="E9" s="25"/>
      <c r="F9" s="20" t="s">
        <v>15</v>
      </c>
      <c r="G9" s="10"/>
      <c r="H9" s="19" t="s">
        <v>1306</v>
      </c>
      <c r="I9" s="19"/>
      <c r="J9" s="19" t="s">
        <v>1323</v>
      </c>
    </row>
    <row r="10" spans="1:18" ht="6.75" customHeight="1" x14ac:dyDescent="0.15">
      <c r="A10" s="12"/>
      <c r="B10" s="2"/>
      <c r="J10" s="2"/>
      <c r="K10" s="12"/>
      <c r="L10" s="12"/>
    </row>
    <row r="11" spans="1:18" ht="13.5" x14ac:dyDescent="0.15">
      <c r="A11" s="12">
        <v>5</v>
      </c>
      <c r="B11" s="2" t="s">
        <v>16</v>
      </c>
      <c r="D11" s="524" t="s">
        <v>17</v>
      </c>
      <c r="F11" s="2" t="s">
        <v>17</v>
      </c>
      <c r="G11" s="2"/>
      <c r="H11" s="2" t="s">
        <v>18</v>
      </c>
      <c r="J11" s="2" t="s">
        <v>17</v>
      </c>
      <c r="L11" s="2"/>
    </row>
    <row r="12" spans="1:18" ht="13.5" x14ac:dyDescent="0.15">
      <c r="A12" s="12"/>
      <c r="B12" s="2"/>
      <c r="D12" s="524" t="s">
        <v>19</v>
      </c>
      <c r="F12" s="2" t="s">
        <v>20</v>
      </c>
      <c r="G12" s="15"/>
      <c r="H12" s="2" t="s">
        <v>21</v>
      </c>
      <c r="J12" s="2" t="s">
        <v>19</v>
      </c>
      <c r="L12" s="2"/>
    </row>
    <row r="13" spans="1:18" ht="13.5" x14ac:dyDescent="0.15">
      <c r="A13" s="12"/>
      <c r="B13" s="2"/>
      <c r="D13" s="524" t="s">
        <v>538</v>
      </c>
      <c r="F13" s="2" t="s">
        <v>22</v>
      </c>
      <c r="G13" s="15"/>
      <c r="H13" s="2" t="s">
        <v>23</v>
      </c>
      <c r="J13" s="2" t="s">
        <v>538</v>
      </c>
      <c r="L13" s="2"/>
    </row>
    <row r="14" spans="1:18" ht="13.5" x14ac:dyDescent="0.15">
      <c r="A14" s="12"/>
      <c r="B14" s="2"/>
      <c r="D14" s="524" t="s">
        <v>539</v>
      </c>
      <c r="F14" s="2" t="s">
        <v>24</v>
      </c>
      <c r="G14" s="15"/>
      <c r="J14" s="2" t="s">
        <v>539</v>
      </c>
      <c r="L14" s="2"/>
    </row>
    <row r="15" spans="1:18" ht="13.5" x14ac:dyDescent="0.15">
      <c r="A15" s="12"/>
      <c r="B15" s="2"/>
      <c r="D15" s="524" t="s">
        <v>540</v>
      </c>
      <c r="F15" s="2" t="s">
        <v>25</v>
      </c>
      <c r="G15" s="15"/>
      <c r="J15" s="2" t="s">
        <v>540</v>
      </c>
      <c r="L15" s="2"/>
    </row>
    <row r="16" spans="1:18" ht="13.5" x14ac:dyDescent="0.15">
      <c r="A16" s="12"/>
      <c r="B16" s="2"/>
      <c r="D16" s="524" t="s">
        <v>541</v>
      </c>
      <c r="F16" s="2" t="s">
        <v>26</v>
      </c>
      <c r="G16" s="15"/>
      <c r="J16" s="2" t="s">
        <v>541</v>
      </c>
      <c r="L16" s="2"/>
    </row>
    <row r="17" spans="1:12" ht="13.5" x14ac:dyDescent="0.15">
      <c r="A17" s="12"/>
      <c r="B17" s="2"/>
      <c r="D17" s="524" t="s">
        <v>542</v>
      </c>
      <c r="F17" s="2" t="s">
        <v>28</v>
      </c>
      <c r="G17" s="15"/>
      <c r="J17" s="2" t="s">
        <v>542</v>
      </c>
      <c r="L17" s="2"/>
    </row>
    <row r="18" spans="1:12" ht="13.5" x14ac:dyDescent="0.15">
      <c r="A18" s="12"/>
      <c r="B18" s="2"/>
      <c r="D18" s="2" t="s">
        <v>1309</v>
      </c>
      <c r="F18" s="2" t="s">
        <v>29</v>
      </c>
      <c r="G18" s="15"/>
      <c r="J18" s="2" t="s">
        <v>27</v>
      </c>
      <c r="L18" s="2"/>
    </row>
    <row r="19" spans="1:12" ht="6.75" customHeight="1" x14ac:dyDescent="0.15">
      <c r="A19" s="12"/>
      <c r="B19" s="2"/>
    </row>
    <row r="20" spans="1:12" x14ac:dyDescent="0.15">
      <c r="A20" s="12">
        <v>6</v>
      </c>
      <c r="B20" s="2" t="s">
        <v>30</v>
      </c>
      <c r="C20" s="11">
        <v>1</v>
      </c>
      <c r="F20" s="2" t="s">
        <v>529</v>
      </c>
      <c r="J20" s="566"/>
    </row>
    <row r="21" spans="1:12" x14ac:dyDescent="0.15">
      <c r="C21" s="11">
        <v>2</v>
      </c>
      <c r="F21" s="2" t="s">
        <v>530</v>
      </c>
      <c r="J21" s="566"/>
    </row>
    <row r="22" spans="1:12" x14ac:dyDescent="0.15">
      <c r="C22" s="11">
        <v>3</v>
      </c>
      <c r="F22" s="2" t="s">
        <v>531</v>
      </c>
      <c r="J22" s="566"/>
    </row>
    <row r="23" spans="1:12" x14ac:dyDescent="0.15">
      <c r="C23" s="11">
        <v>4</v>
      </c>
      <c r="F23" s="2" t="s">
        <v>532</v>
      </c>
      <c r="J23" s="566"/>
    </row>
    <row r="24" spans="1:12" x14ac:dyDescent="0.15">
      <c r="C24" s="11">
        <v>5</v>
      </c>
      <c r="F24" s="2" t="s">
        <v>533</v>
      </c>
      <c r="J24" s="14"/>
    </row>
    <row r="25" spans="1:12" x14ac:dyDescent="0.15">
      <c r="C25" s="11"/>
    </row>
    <row r="26" spans="1:12" x14ac:dyDescent="0.15">
      <c r="C26" s="11"/>
    </row>
    <row r="27" spans="1:12" ht="6.75" customHeight="1" x14ac:dyDescent="0.15">
      <c r="C27" s="12"/>
    </row>
    <row r="28" spans="1:12" ht="14.25" customHeight="1" x14ac:dyDescent="0.15">
      <c r="A28" s="12">
        <v>7</v>
      </c>
      <c r="B28" s="12" t="s">
        <v>31</v>
      </c>
      <c r="C28" s="12"/>
      <c r="D28" s="524" t="s">
        <v>1319</v>
      </c>
    </row>
    <row r="29" spans="1:12" ht="14.25" customHeight="1" x14ac:dyDescent="0.15">
      <c r="B29" s="12" t="s">
        <v>32</v>
      </c>
      <c r="C29" s="12"/>
      <c r="D29" s="524" t="s">
        <v>1320</v>
      </c>
    </row>
    <row r="30" spans="1:12" ht="14.25" customHeight="1" x14ac:dyDescent="0.15">
      <c r="B30" s="12" t="s">
        <v>33</v>
      </c>
      <c r="C30" s="12"/>
      <c r="D30" s="524" t="s">
        <v>1321</v>
      </c>
    </row>
    <row r="31" spans="1:12" ht="14.25" customHeight="1" x14ac:dyDescent="0.15">
      <c r="C31" s="12"/>
    </row>
    <row r="32" spans="1:12" ht="14.25" customHeight="1" x14ac:dyDescent="0.15">
      <c r="A32" s="12">
        <v>8</v>
      </c>
      <c r="B32" s="16" t="s">
        <v>34</v>
      </c>
      <c r="C32" s="12"/>
      <c r="D32" s="2" t="s">
        <v>37</v>
      </c>
      <c r="F32" s="17" t="s">
        <v>35</v>
      </c>
      <c r="H32" s="2" t="s">
        <v>36</v>
      </c>
      <c r="J32" s="2" t="s">
        <v>37</v>
      </c>
    </row>
    <row r="33" spans="1:27" ht="14.25" customHeight="1" x14ac:dyDescent="0.15">
      <c r="B33" s="12" t="s">
        <v>38</v>
      </c>
      <c r="C33" s="12"/>
      <c r="D33" s="2" t="s">
        <v>546</v>
      </c>
      <c r="H33" s="2" t="s">
        <v>39</v>
      </c>
      <c r="J33" s="2" t="s">
        <v>40</v>
      </c>
    </row>
    <row r="34" spans="1:27" ht="14.25" customHeight="1" x14ac:dyDescent="0.15">
      <c r="C34" s="12"/>
      <c r="D34" s="14"/>
      <c r="E34" s="17"/>
      <c r="J34" s="14" t="s">
        <v>41</v>
      </c>
    </row>
    <row r="35" spans="1:27" ht="18.75" customHeight="1" x14ac:dyDescent="0.15">
      <c r="G35" s="670" t="s">
        <v>42</v>
      </c>
      <c r="H35" s="671"/>
      <c r="J35" s="672" t="s">
        <v>43</v>
      </c>
      <c r="K35" s="672" t="s">
        <v>44</v>
      </c>
      <c r="L35" s="672" t="s">
        <v>45</v>
      </c>
    </row>
    <row r="36" spans="1:27" ht="18.75" customHeight="1" x14ac:dyDescent="0.15">
      <c r="B36" s="26"/>
      <c r="C36" s="26"/>
      <c r="D36" s="27" t="s">
        <v>46</v>
      </c>
      <c r="E36" s="28" t="s">
        <v>47</v>
      </c>
      <c r="F36" s="561" t="s">
        <v>519</v>
      </c>
      <c r="G36" s="29" t="s">
        <v>48</v>
      </c>
      <c r="H36" s="30" t="s">
        <v>1287</v>
      </c>
      <c r="I36" s="31"/>
      <c r="J36" s="673"/>
      <c r="K36" s="673"/>
      <c r="L36" s="673"/>
      <c r="N36" s="2" t="s">
        <v>522</v>
      </c>
      <c r="O36" s="2" t="s">
        <v>520</v>
      </c>
      <c r="P36" s="2" t="s">
        <v>1315</v>
      </c>
      <c r="Q36" s="2" t="s">
        <v>1316</v>
      </c>
      <c r="R36" s="2" t="s">
        <v>521</v>
      </c>
    </row>
    <row r="37" spans="1:27" ht="18.75" customHeight="1" x14ac:dyDescent="0.15">
      <c r="A37" s="4" t="s">
        <v>49</v>
      </c>
      <c r="B37" s="32" t="s">
        <v>339</v>
      </c>
      <c r="C37" s="32">
        <v>1</v>
      </c>
      <c r="D37" s="33" t="s">
        <v>50</v>
      </c>
      <c r="E37" s="34" t="s">
        <v>51</v>
      </c>
      <c r="F37" s="35" t="s">
        <v>52</v>
      </c>
      <c r="G37" s="36" t="s">
        <v>11</v>
      </c>
      <c r="H37" s="37" t="str">
        <f>IF(G37="","",VLOOKUP(G37,$U$37:$V$39,2,0))</f>
        <v>NHK杯(6月)運営担当校です。</v>
      </c>
      <c r="I37" s="38"/>
      <c r="J37" s="580" t="s">
        <v>472</v>
      </c>
      <c r="K37" s="39" t="s">
        <v>544</v>
      </c>
      <c r="L37" s="40"/>
      <c r="N37" s="2" t="str">
        <f>IF($D$7="n",O37,IF($D$7="k",P37,IF($D$7="s",R37,"")))</f>
        <v>25s_01sadowara</v>
      </c>
      <c r="O37" s="2" t="str">
        <f>$O$7&amp;F37</f>
        <v>01sadowara</v>
      </c>
      <c r="P37" s="2" t="str">
        <f>$P$7&amp;F37</f>
        <v>25k1_01sadowara</v>
      </c>
      <c r="Q37" s="2" t="str">
        <f>$Q$7&amp;F37</f>
        <v>25k2_01sadowara</v>
      </c>
      <c r="R37" s="2" t="str">
        <f>$R$7&amp;F37</f>
        <v>25s_01sadowara</v>
      </c>
      <c r="U37" s="2" t="s">
        <v>528</v>
      </c>
      <c r="V37" s="2" t="s">
        <v>349</v>
      </c>
      <c r="Z37" s="2" t="str">
        <f>E37&amp;TEXT(B37,"00")</f>
        <v>佐土原01</v>
      </c>
      <c r="AA37" s="2" t="s">
        <v>925</v>
      </c>
    </row>
    <row r="38" spans="1:27" ht="18.75" customHeight="1" x14ac:dyDescent="0.15">
      <c r="A38" s="5" t="s">
        <v>341</v>
      </c>
      <c r="B38" s="41" t="s">
        <v>342</v>
      </c>
      <c r="C38" s="41">
        <v>2</v>
      </c>
      <c r="D38" s="42" t="s">
        <v>53</v>
      </c>
      <c r="E38" s="43" t="s">
        <v>54</v>
      </c>
      <c r="F38" s="44" t="s">
        <v>55</v>
      </c>
      <c r="G38" s="45" t="s">
        <v>13</v>
      </c>
      <c r="H38" s="46" t="str">
        <f t="shared" ref="H38:H101" si="0">IF(G38="","",VLOOKUP(G38,$U$37:$V$39,2,0))</f>
        <v>新人大会(11月)運営担当校です。</v>
      </c>
      <c r="I38" s="47"/>
      <c r="J38" s="48" t="s">
        <v>56</v>
      </c>
      <c r="K38" s="49" t="s">
        <v>57</v>
      </c>
      <c r="L38" s="48"/>
      <c r="N38" s="2" t="str">
        <f t="shared" ref="N38:N101" si="1">IF($D$7="n",O38,IF($D$7="k",P38,IF($D$7="s",R38,"")))</f>
        <v>25s_02oomiya</v>
      </c>
      <c r="O38" s="2" t="str">
        <f t="shared" ref="O38:O101" si="2">$O$7&amp;F38</f>
        <v>02oomiya</v>
      </c>
      <c r="P38" s="2" t="str">
        <f t="shared" ref="P38:P101" si="3">$P$7&amp;F38</f>
        <v>25k1_02oomiya</v>
      </c>
      <c r="Q38" s="2" t="str">
        <f t="shared" ref="Q38:Q101" si="4">$Q$7&amp;F38</f>
        <v>25k2_02oomiya</v>
      </c>
      <c r="R38" s="2" t="str">
        <f t="shared" ref="R38:R101" si="5">$R$7&amp;F38</f>
        <v>25s_02oomiya</v>
      </c>
      <c r="U38" s="2" t="s">
        <v>534</v>
      </c>
      <c r="V38" s="2" t="s">
        <v>340</v>
      </c>
      <c r="Z38" s="2" t="str">
        <f t="shared" ref="Z38:Z101" si="6">E38&amp;TEXT(B38,"00")</f>
        <v>宮崎大宮02</v>
      </c>
      <c r="AA38" s="2" t="s">
        <v>926</v>
      </c>
    </row>
    <row r="39" spans="1:27" ht="18.75" customHeight="1" x14ac:dyDescent="0.15">
      <c r="A39" s="5"/>
      <c r="B39" s="41" t="s">
        <v>343</v>
      </c>
      <c r="C39" s="41">
        <v>3</v>
      </c>
      <c r="D39" s="42" t="s">
        <v>58</v>
      </c>
      <c r="E39" s="43" t="s">
        <v>59</v>
      </c>
      <c r="F39" s="44" t="s">
        <v>60</v>
      </c>
      <c r="G39" s="45"/>
      <c r="H39" s="46" t="str">
        <f t="shared" si="0"/>
        <v/>
      </c>
      <c r="I39" s="47"/>
      <c r="J39" s="48"/>
      <c r="K39" s="49"/>
      <c r="L39" s="48"/>
      <c r="N39" s="2" t="str">
        <f t="shared" si="1"/>
        <v>25s_03kaiyo</v>
      </c>
      <c r="O39" s="2" t="str">
        <f t="shared" si="2"/>
        <v>03kaiyo</v>
      </c>
      <c r="P39" s="2" t="str">
        <f t="shared" si="3"/>
        <v>25k1_03kaiyo</v>
      </c>
      <c r="Q39" s="2" t="str">
        <f t="shared" si="4"/>
        <v>25k2_03kaiyo</v>
      </c>
      <c r="R39" s="2" t="str">
        <f t="shared" si="5"/>
        <v>25s_03kaiyo</v>
      </c>
      <c r="U39" s="2" t="s">
        <v>10</v>
      </c>
      <c r="V39" s="2" t="s">
        <v>490</v>
      </c>
      <c r="Z39" s="2" t="str">
        <f t="shared" si="6"/>
        <v>宮崎海洋03</v>
      </c>
      <c r="AA39" s="2" t="s">
        <v>927</v>
      </c>
    </row>
    <row r="40" spans="1:27" ht="18.75" customHeight="1" x14ac:dyDescent="0.15">
      <c r="A40" s="5"/>
      <c r="B40" s="41" t="s">
        <v>344</v>
      </c>
      <c r="C40" s="41">
        <v>4</v>
      </c>
      <c r="D40" s="42" t="s">
        <v>61</v>
      </c>
      <c r="E40" s="43" t="s">
        <v>62</v>
      </c>
      <c r="F40" s="44" t="s">
        <v>63</v>
      </c>
      <c r="G40" s="45" t="s">
        <v>11</v>
      </c>
      <c r="H40" s="46" t="str">
        <f t="shared" si="0"/>
        <v>NHK杯(6月)運営担当校です。</v>
      </c>
      <c r="I40" s="47"/>
      <c r="J40" s="578" t="s">
        <v>75</v>
      </c>
      <c r="K40" s="578" t="s">
        <v>64</v>
      </c>
      <c r="L40" s="48"/>
      <c r="N40" s="2" t="str">
        <f t="shared" si="1"/>
        <v>25s_04miyakita</v>
      </c>
      <c r="O40" s="2" t="str">
        <f t="shared" si="2"/>
        <v>04miyakita</v>
      </c>
      <c r="P40" s="2" t="str">
        <f t="shared" si="3"/>
        <v>25k1_04miyakita</v>
      </c>
      <c r="Q40" s="2" t="str">
        <f t="shared" si="4"/>
        <v>25k2_04miyakita</v>
      </c>
      <c r="R40" s="2" t="str">
        <f t="shared" si="5"/>
        <v>25s_04miyakita</v>
      </c>
      <c r="Z40" s="2" t="str">
        <f t="shared" si="6"/>
        <v>宮崎北04</v>
      </c>
      <c r="AA40" s="2" t="s">
        <v>928</v>
      </c>
    </row>
    <row r="41" spans="1:27" ht="18.75" customHeight="1" x14ac:dyDescent="0.15">
      <c r="A41" s="5"/>
      <c r="B41" s="41" t="s">
        <v>345</v>
      </c>
      <c r="C41" s="41">
        <v>5</v>
      </c>
      <c r="D41" s="42" t="s">
        <v>65</v>
      </c>
      <c r="E41" s="43" t="s">
        <v>346</v>
      </c>
      <c r="F41" s="44" t="s">
        <v>66</v>
      </c>
      <c r="G41" s="45" t="s">
        <v>11</v>
      </c>
      <c r="H41" s="46" t="str">
        <f t="shared" si="0"/>
        <v>NHK杯(6月)運営担当校です。</v>
      </c>
      <c r="I41" s="47"/>
      <c r="J41" s="48" t="s">
        <v>911</v>
      </c>
      <c r="K41" s="48" t="s">
        <v>67</v>
      </c>
      <c r="L41" s="66"/>
      <c r="N41" s="2" t="str">
        <f t="shared" si="1"/>
        <v>25s_05miyakogyo</v>
      </c>
      <c r="O41" s="2" t="str">
        <f t="shared" si="2"/>
        <v>05miyakogyo</v>
      </c>
      <c r="P41" s="2" t="str">
        <f>$P$7&amp;F41</f>
        <v>25k1_05miyakogyo</v>
      </c>
      <c r="Q41" s="2" t="str">
        <f t="shared" si="4"/>
        <v>25k2_05miyakogyo</v>
      </c>
      <c r="R41" s="2" t="str">
        <f t="shared" si="5"/>
        <v>25s_05miyakogyo</v>
      </c>
      <c r="Z41" s="2" t="str">
        <f t="shared" si="6"/>
        <v>宮崎工業05</v>
      </c>
      <c r="AA41" s="2" t="s">
        <v>929</v>
      </c>
    </row>
    <row r="42" spans="1:27" ht="18.75" customHeight="1" x14ac:dyDescent="0.15">
      <c r="A42" s="5"/>
      <c r="B42" s="41" t="s">
        <v>347</v>
      </c>
      <c r="C42" s="41">
        <v>6</v>
      </c>
      <c r="D42" s="42" t="s">
        <v>68</v>
      </c>
      <c r="E42" s="43" t="s">
        <v>69</v>
      </c>
      <c r="F42" s="44" t="s">
        <v>70</v>
      </c>
      <c r="G42" s="45" t="s">
        <v>13</v>
      </c>
      <c r="H42" s="46" t="str">
        <f t="shared" si="0"/>
        <v>新人大会(11月)運営担当校です。</v>
      </c>
      <c r="I42" s="47"/>
      <c r="J42" s="48" t="s">
        <v>71</v>
      </c>
      <c r="K42" s="578"/>
      <c r="L42" s="48"/>
      <c r="N42" s="2" t="str">
        <f t="shared" si="1"/>
        <v>25s_06miyasho</v>
      </c>
      <c r="O42" s="2" t="str">
        <f t="shared" si="2"/>
        <v>06miyasho</v>
      </c>
      <c r="P42" s="2" t="str">
        <f t="shared" si="3"/>
        <v>25k1_06miyasho</v>
      </c>
      <c r="Q42" s="2" t="str">
        <f t="shared" si="4"/>
        <v>25k2_06miyasho</v>
      </c>
      <c r="R42" s="2" t="str">
        <f t="shared" si="5"/>
        <v>25s_06miyasho</v>
      </c>
      <c r="Z42" s="2" t="str">
        <f t="shared" si="6"/>
        <v>宮崎商業06</v>
      </c>
      <c r="AA42" s="2" t="s">
        <v>930</v>
      </c>
    </row>
    <row r="43" spans="1:27" ht="18.75" customHeight="1" x14ac:dyDescent="0.15">
      <c r="A43" s="5"/>
      <c r="B43" s="41" t="s">
        <v>348</v>
      </c>
      <c r="C43" s="41">
        <v>7</v>
      </c>
      <c r="D43" s="42" t="s">
        <v>72</v>
      </c>
      <c r="E43" s="43" t="s">
        <v>73</v>
      </c>
      <c r="F43" s="44" t="s">
        <v>74</v>
      </c>
      <c r="G43" s="45" t="s">
        <v>13</v>
      </c>
      <c r="H43" s="46" t="str">
        <f t="shared" si="0"/>
        <v>新人大会(11月)運営担当校です。</v>
      </c>
      <c r="I43" s="47"/>
      <c r="J43" s="52" t="s">
        <v>473</v>
      </c>
      <c r="K43" s="578"/>
      <c r="L43" s="48"/>
      <c r="N43" s="2" t="str">
        <f t="shared" si="1"/>
        <v>25s_07miyanishi</v>
      </c>
      <c r="O43" s="2" t="str">
        <f t="shared" si="2"/>
        <v>07miyanishi</v>
      </c>
      <c r="P43" s="2" t="str">
        <f t="shared" si="3"/>
        <v>25k1_07miyanishi</v>
      </c>
      <c r="Q43" s="2" t="str">
        <f t="shared" si="4"/>
        <v>25k2_07miyanishi</v>
      </c>
      <c r="R43" s="2" t="str">
        <f t="shared" si="5"/>
        <v>25s_07miyanishi</v>
      </c>
      <c r="Z43" s="2" t="str">
        <f t="shared" si="6"/>
        <v>宮崎西07</v>
      </c>
      <c r="AA43" s="2" t="s">
        <v>931</v>
      </c>
    </row>
    <row r="44" spans="1:27" ht="18.75" customHeight="1" x14ac:dyDescent="0.15">
      <c r="A44" s="5"/>
      <c r="B44" s="41" t="s">
        <v>350</v>
      </c>
      <c r="C44" s="41">
        <v>8</v>
      </c>
      <c r="D44" s="42" t="s">
        <v>76</v>
      </c>
      <c r="E44" s="43" t="s">
        <v>77</v>
      </c>
      <c r="F44" s="44" t="s">
        <v>78</v>
      </c>
      <c r="G44" s="45" t="s">
        <v>13</v>
      </c>
      <c r="H44" s="46" t="str">
        <f t="shared" si="0"/>
        <v>新人大会(11月)運営担当校です。</v>
      </c>
      <c r="I44" s="47"/>
      <c r="J44" s="48" t="s">
        <v>79</v>
      </c>
      <c r="K44" s="49" t="s">
        <v>80</v>
      </c>
      <c r="L44" s="48"/>
      <c r="N44" s="2" t="str">
        <f t="shared" si="1"/>
        <v>25s_08miyano</v>
      </c>
      <c r="O44" s="2" t="str">
        <f t="shared" si="2"/>
        <v>08miyano</v>
      </c>
      <c r="P44" s="2" t="str">
        <f t="shared" si="3"/>
        <v>25k1_08miyano</v>
      </c>
      <c r="Q44" s="2" t="str">
        <f t="shared" si="4"/>
        <v>25k2_08miyano</v>
      </c>
      <c r="R44" s="2" t="str">
        <f t="shared" si="5"/>
        <v>25s_08miyano</v>
      </c>
      <c r="Z44" s="2" t="str">
        <f t="shared" si="6"/>
        <v>宮崎農業08</v>
      </c>
      <c r="AA44" s="2" t="s">
        <v>932</v>
      </c>
    </row>
    <row r="45" spans="1:27" ht="18.75" customHeight="1" x14ac:dyDescent="0.15">
      <c r="A45" s="5"/>
      <c r="B45" s="41" t="s">
        <v>351</v>
      </c>
      <c r="C45" s="41">
        <v>9</v>
      </c>
      <c r="D45" s="42" t="s">
        <v>81</v>
      </c>
      <c r="E45" s="43" t="s">
        <v>82</v>
      </c>
      <c r="F45" s="44" t="s">
        <v>83</v>
      </c>
      <c r="G45" s="45" t="s">
        <v>13</v>
      </c>
      <c r="H45" s="46" t="str">
        <f t="shared" si="0"/>
        <v>新人大会(11月)運営担当校です。</v>
      </c>
      <c r="I45" s="47"/>
      <c r="J45" s="48" t="s">
        <v>84</v>
      </c>
      <c r="K45" s="49" t="s">
        <v>474</v>
      </c>
      <c r="L45" s="48"/>
      <c r="N45" s="2" t="str">
        <f t="shared" si="1"/>
        <v>25s_09miyahigashi</v>
      </c>
      <c r="O45" s="2" t="str">
        <f t="shared" si="2"/>
        <v>09miyahigashi</v>
      </c>
      <c r="P45" s="2" t="str">
        <f t="shared" si="3"/>
        <v>25k1_09miyahigashi</v>
      </c>
      <c r="Q45" s="2" t="str">
        <f t="shared" si="4"/>
        <v>25k2_09miyahigashi</v>
      </c>
      <c r="R45" s="2" t="str">
        <f t="shared" si="5"/>
        <v>25s_09miyahigashi</v>
      </c>
      <c r="Z45" s="2" t="str">
        <f t="shared" si="6"/>
        <v>宮崎東09</v>
      </c>
      <c r="AA45" s="2" t="s">
        <v>933</v>
      </c>
    </row>
    <row r="46" spans="1:27" ht="18.75" customHeight="1" x14ac:dyDescent="0.15">
      <c r="A46" s="5"/>
      <c r="B46" s="41" t="s">
        <v>352</v>
      </c>
      <c r="C46" s="41">
        <v>10</v>
      </c>
      <c r="D46" s="42" t="s">
        <v>85</v>
      </c>
      <c r="E46" s="43" t="s">
        <v>86</v>
      </c>
      <c r="F46" s="44" t="s">
        <v>87</v>
      </c>
      <c r="G46" s="45" t="s">
        <v>13</v>
      </c>
      <c r="H46" s="46" t="str">
        <f t="shared" si="0"/>
        <v>新人大会(11月)運営担当校です。</v>
      </c>
      <c r="I46" s="47"/>
      <c r="J46" s="52" t="s">
        <v>88</v>
      </c>
      <c r="K46" s="48" t="s">
        <v>89</v>
      </c>
      <c r="L46" s="48"/>
      <c r="N46" s="2" t="str">
        <f t="shared" si="1"/>
        <v>25s_10miyaminami</v>
      </c>
      <c r="O46" s="2" t="str">
        <f t="shared" si="2"/>
        <v>10miyaminami</v>
      </c>
      <c r="P46" s="2" t="str">
        <f t="shared" si="3"/>
        <v>25k1_10miyaminami</v>
      </c>
      <c r="Q46" s="2" t="str">
        <f t="shared" si="4"/>
        <v>25k2_10miyaminami</v>
      </c>
      <c r="R46" s="2" t="str">
        <f t="shared" si="5"/>
        <v>25s_10miyaminami</v>
      </c>
      <c r="Z46" s="2" t="str">
        <f t="shared" si="6"/>
        <v>宮崎南10</v>
      </c>
      <c r="AA46" s="2" t="s">
        <v>934</v>
      </c>
    </row>
    <row r="47" spans="1:27" ht="18.75" customHeight="1" x14ac:dyDescent="0.15">
      <c r="A47" s="5"/>
      <c r="B47" s="41" t="s">
        <v>353</v>
      </c>
      <c r="C47" s="41">
        <v>13</v>
      </c>
      <c r="D47" s="42" t="s">
        <v>90</v>
      </c>
      <c r="E47" s="43" t="s">
        <v>91</v>
      </c>
      <c r="F47" s="50" t="s">
        <v>354</v>
      </c>
      <c r="G47" s="45" t="s">
        <v>11</v>
      </c>
      <c r="H47" s="46" t="str">
        <f t="shared" si="0"/>
        <v>NHK杯(6月)運営担当校です。</v>
      </c>
      <c r="I47" s="47"/>
      <c r="J47" s="48" t="s">
        <v>92</v>
      </c>
      <c r="K47" s="49" t="s">
        <v>537</v>
      </c>
      <c r="L47" s="48"/>
      <c r="N47" s="2" t="str">
        <f t="shared" si="1"/>
        <v>25s_13honjo</v>
      </c>
      <c r="O47" s="2" t="str">
        <f t="shared" si="2"/>
        <v>13honjo</v>
      </c>
      <c r="P47" s="2" t="str">
        <f t="shared" si="3"/>
        <v>25k1_13honjo</v>
      </c>
      <c r="Q47" s="2" t="str">
        <f t="shared" si="4"/>
        <v>25k2_13honjo</v>
      </c>
      <c r="R47" s="2" t="str">
        <f t="shared" si="5"/>
        <v>25s_13honjo</v>
      </c>
      <c r="Z47" s="2" t="str">
        <f t="shared" si="6"/>
        <v>本庄11</v>
      </c>
      <c r="AA47" s="2" t="s">
        <v>935</v>
      </c>
    </row>
    <row r="48" spans="1:27" ht="18.75" customHeight="1" x14ac:dyDescent="0.15">
      <c r="A48" s="5"/>
      <c r="B48" s="41" t="s">
        <v>355</v>
      </c>
      <c r="C48" s="41">
        <v>14</v>
      </c>
      <c r="D48" s="42" t="s">
        <v>93</v>
      </c>
      <c r="E48" s="43" t="s">
        <v>94</v>
      </c>
      <c r="F48" s="50" t="s">
        <v>356</v>
      </c>
      <c r="G48" s="45" t="s">
        <v>11</v>
      </c>
      <c r="H48" s="46" t="str">
        <f t="shared" si="0"/>
        <v>NHK杯(6月)運営担当校です。</v>
      </c>
      <c r="I48" s="47"/>
      <c r="J48" s="52" t="s">
        <v>95</v>
      </c>
      <c r="K48" s="578" t="s">
        <v>915</v>
      </c>
      <c r="L48" s="48"/>
      <c r="N48" s="2" t="str">
        <f t="shared" si="1"/>
        <v>25s_14takanabe</v>
      </c>
      <c r="O48" s="2" t="str">
        <f t="shared" si="2"/>
        <v>14takanabe</v>
      </c>
      <c r="P48" s="2" t="str">
        <f t="shared" si="3"/>
        <v>25k1_14takanabe</v>
      </c>
      <c r="Q48" s="2" t="str">
        <f t="shared" si="4"/>
        <v>25k2_14takanabe</v>
      </c>
      <c r="R48" s="2" t="str">
        <f t="shared" si="5"/>
        <v>25s_14takanabe</v>
      </c>
      <c r="Z48" s="2" t="str">
        <f t="shared" si="6"/>
        <v>高鍋12</v>
      </c>
      <c r="AA48" s="2" t="s">
        <v>936</v>
      </c>
    </row>
    <row r="49" spans="1:27" ht="18.75" customHeight="1" x14ac:dyDescent="0.15">
      <c r="A49" s="5"/>
      <c r="B49" s="41" t="s">
        <v>357</v>
      </c>
      <c r="C49" s="41">
        <v>15</v>
      </c>
      <c r="D49" s="42" t="s">
        <v>96</v>
      </c>
      <c r="E49" s="43" t="s">
        <v>97</v>
      </c>
      <c r="F49" s="50" t="s">
        <v>358</v>
      </c>
      <c r="G49" s="45" t="s">
        <v>11</v>
      </c>
      <c r="H49" s="46" t="str">
        <f t="shared" si="0"/>
        <v>NHK杯(6月)運営担当校です。</v>
      </c>
      <c r="I49" s="47"/>
      <c r="J49" s="578"/>
      <c r="K49" s="578"/>
      <c r="L49" s="48"/>
      <c r="N49" s="2" t="str">
        <f t="shared" si="1"/>
        <v>25s_15takano</v>
      </c>
      <c r="O49" s="2" t="str">
        <f t="shared" si="2"/>
        <v>15takano</v>
      </c>
      <c r="P49" s="2" t="str">
        <f t="shared" si="3"/>
        <v>25k1_15takano</v>
      </c>
      <c r="Q49" s="2" t="str">
        <f t="shared" si="4"/>
        <v>25k2_15takano</v>
      </c>
      <c r="R49" s="2" t="str">
        <f t="shared" si="5"/>
        <v>25s_15takano</v>
      </c>
      <c r="Z49" s="2" t="str">
        <f t="shared" si="6"/>
        <v>高鍋農業13</v>
      </c>
      <c r="AA49" s="2" t="s">
        <v>937</v>
      </c>
    </row>
    <row r="50" spans="1:27" ht="18.75" customHeight="1" x14ac:dyDescent="0.15">
      <c r="A50" s="5"/>
      <c r="B50" s="41" t="s">
        <v>359</v>
      </c>
      <c r="C50" s="41">
        <v>16</v>
      </c>
      <c r="D50" s="42" t="s">
        <v>360</v>
      </c>
      <c r="E50" s="43" t="s">
        <v>361</v>
      </c>
      <c r="F50" s="50" t="s">
        <v>362</v>
      </c>
      <c r="G50" s="45"/>
      <c r="H50" s="46" t="str">
        <f t="shared" si="0"/>
        <v/>
      </c>
      <c r="I50" s="47"/>
      <c r="J50" s="48">
        <v>0</v>
      </c>
      <c r="K50" s="49">
        <v>0</v>
      </c>
      <c r="L50" s="48"/>
      <c r="N50" s="2" t="str">
        <f t="shared" si="1"/>
        <v>25s_16tsuno</v>
      </c>
      <c r="O50" s="2" t="str">
        <f t="shared" si="2"/>
        <v>16tsuno</v>
      </c>
      <c r="P50" s="2" t="str">
        <f t="shared" si="3"/>
        <v>25k1_16tsuno</v>
      </c>
      <c r="Q50" s="2" t="str">
        <f t="shared" si="4"/>
        <v>25k2_16tsuno</v>
      </c>
      <c r="R50" s="2" t="str">
        <f t="shared" si="5"/>
        <v>25s_16tsuno</v>
      </c>
      <c r="Z50" s="2" t="str">
        <f t="shared" si="6"/>
        <v>都農14</v>
      </c>
      <c r="AA50" s="2" t="s">
        <v>938</v>
      </c>
    </row>
    <row r="51" spans="1:27" ht="18.75" customHeight="1" x14ac:dyDescent="0.15">
      <c r="A51" s="6"/>
      <c r="B51" s="41" t="s">
        <v>363</v>
      </c>
      <c r="C51" s="41">
        <v>17</v>
      </c>
      <c r="D51" s="42" t="s">
        <v>98</v>
      </c>
      <c r="E51" s="43" t="s">
        <v>99</v>
      </c>
      <c r="F51" s="44" t="s">
        <v>364</v>
      </c>
      <c r="G51" s="45" t="s">
        <v>13</v>
      </c>
      <c r="H51" s="46" t="str">
        <f t="shared" si="0"/>
        <v>新人大会(11月)運営担当校です。</v>
      </c>
      <c r="I51" s="47"/>
      <c r="J51" s="578" t="s">
        <v>101</v>
      </c>
      <c r="K51" s="578" t="s">
        <v>100</v>
      </c>
      <c r="L51" s="66"/>
      <c r="N51" s="2" t="str">
        <f t="shared" si="1"/>
        <v>25s_17tsuma</v>
      </c>
      <c r="O51" s="2" t="str">
        <f t="shared" si="2"/>
        <v>17tsuma</v>
      </c>
      <c r="P51" s="2" t="str">
        <f t="shared" si="3"/>
        <v>25k1_17tsuma</v>
      </c>
      <c r="Q51" s="2" t="str">
        <f t="shared" si="4"/>
        <v>25k2_17tsuma</v>
      </c>
      <c r="R51" s="2" t="str">
        <f t="shared" si="5"/>
        <v>25s_17tsuma</v>
      </c>
      <c r="Z51" s="2" t="str">
        <f t="shared" si="6"/>
        <v>妻15</v>
      </c>
      <c r="AA51" s="2" t="s">
        <v>939</v>
      </c>
    </row>
    <row r="52" spans="1:27" ht="18.75" customHeight="1" x14ac:dyDescent="0.15">
      <c r="A52" s="5" t="s">
        <v>102</v>
      </c>
      <c r="B52" s="41" t="s">
        <v>365</v>
      </c>
      <c r="C52" s="41">
        <v>21</v>
      </c>
      <c r="D52" s="42" t="s">
        <v>103</v>
      </c>
      <c r="E52" s="43" t="s">
        <v>104</v>
      </c>
      <c r="F52" s="44" t="s">
        <v>366</v>
      </c>
      <c r="G52" s="45"/>
      <c r="H52" s="46" t="str">
        <f t="shared" si="0"/>
        <v/>
      </c>
      <c r="I52" s="51"/>
      <c r="J52" s="48">
        <v>0</v>
      </c>
      <c r="K52" s="52">
        <v>0</v>
      </c>
      <c r="L52" s="48"/>
      <c r="N52" s="2" t="str">
        <f t="shared" si="1"/>
        <v>25s_21takajo</v>
      </c>
      <c r="O52" s="2" t="str">
        <f t="shared" si="2"/>
        <v>21takajo</v>
      </c>
      <c r="P52" s="2" t="str">
        <f t="shared" si="3"/>
        <v>25k1_21takajo</v>
      </c>
      <c r="Q52" s="2" t="str">
        <f t="shared" si="4"/>
        <v>25k2_21takajo</v>
      </c>
      <c r="R52" s="2" t="str">
        <f t="shared" si="5"/>
        <v>25s_21takajo</v>
      </c>
      <c r="Z52" s="2" t="str">
        <f t="shared" si="6"/>
        <v>高城21</v>
      </c>
      <c r="AA52" s="2" t="s">
        <v>940</v>
      </c>
    </row>
    <row r="53" spans="1:27" ht="18.75" customHeight="1" x14ac:dyDescent="0.15">
      <c r="A53" s="6" t="s">
        <v>367</v>
      </c>
      <c r="B53" s="41" t="s">
        <v>368</v>
      </c>
      <c r="C53" s="41">
        <v>22</v>
      </c>
      <c r="D53" s="42" t="s">
        <v>105</v>
      </c>
      <c r="E53" s="43" t="s">
        <v>106</v>
      </c>
      <c r="F53" s="44" t="s">
        <v>369</v>
      </c>
      <c r="G53" s="45" t="s">
        <v>13</v>
      </c>
      <c r="H53" s="46" t="str">
        <f t="shared" si="0"/>
        <v>新人大会(11月)運営担当校です。</v>
      </c>
      <c r="I53" s="51"/>
      <c r="J53" s="48" t="s">
        <v>107</v>
      </c>
      <c r="K53" s="581" t="s">
        <v>475</v>
      </c>
      <c r="L53" s="48"/>
      <c r="N53" s="2" t="str">
        <f t="shared" si="1"/>
        <v>25s_22izumigaoka</v>
      </c>
      <c r="O53" s="2" t="str">
        <f t="shared" si="2"/>
        <v>22izumigaoka</v>
      </c>
      <c r="P53" s="2" t="str">
        <f t="shared" si="3"/>
        <v>25k1_22izumigaoka</v>
      </c>
      <c r="Q53" s="2" t="str">
        <f t="shared" si="4"/>
        <v>25k2_22izumigaoka</v>
      </c>
      <c r="R53" s="2" t="str">
        <f t="shared" si="5"/>
        <v>25s_22izumigaoka</v>
      </c>
      <c r="Z53" s="2" t="str">
        <f t="shared" si="6"/>
        <v>都城泉ヶ丘22</v>
      </c>
      <c r="AA53" s="2" t="s">
        <v>941</v>
      </c>
    </row>
    <row r="54" spans="1:27" ht="18.75" customHeight="1" x14ac:dyDescent="0.15">
      <c r="A54" s="6"/>
      <c r="B54" s="41" t="s">
        <v>370</v>
      </c>
      <c r="C54" s="41">
        <v>23</v>
      </c>
      <c r="D54" s="42" t="s">
        <v>108</v>
      </c>
      <c r="E54" s="43" t="s">
        <v>109</v>
      </c>
      <c r="F54" s="44" t="s">
        <v>371</v>
      </c>
      <c r="G54" s="45" t="s">
        <v>13</v>
      </c>
      <c r="H54" s="46" t="str">
        <f t="shared" si="0"/>
        <v>新人大会(11月)運営担当校です。</v>
      </c>
      <c r="I54" s="51"/>
      <c r="J54" s="48" t="s">
        <v>110</v>
      </c>
      <c r="K54" s="52"/>
      <c r="L54" s="48"/>
      <c r="N54" s="2" t="str">
        <f t="shared" si="1"/>
        <v>25s_23tonishi</v>
      </c>
      <c r="O54" s="2" t="str">
        <f t="shared" si="2"/>
        <v>23tonishi</v>
      </c>
      <c r="P54" s="2" t="str">
        <f t="shared" si="3"/>
        <v>25k1_23tonishi</v>
      </c>
      <c r="Q54" s="2" t="str">
        <f t="shared" si="4"/>
        <v>25k2_23tonishi</v>
      </c>
      <c r="R54" s="2" t="str">
        <f t="shared" si="5"/>
        <v>25s_23tonishi</v>
      </c>
      <c r="Z54" s="2" t="str">
        <f t="shared" si="6"/>
        <v>都城西23</v>
      </c>
      <c r="AA54" s="2" t="s">
        <v>942</v>
      </c>
    </row>
    <row r="55" spans="1:27" ht="18.75" customHeight="1" x14ac:dyDescent="0.15">
      <c r="A55" s="6"/>
      <c r="B55" s="41" t="s">
        <v>372</v>
      </c>
      <c r="C55" s="41">
        <v>24</v>
      </c>
      <c r="D55" s="42" t="s">
        <v>111</v>
      </c>
      <c r="E55" s="43" t="s">
        <v>112</v>
      </c>
      <c r="F55" s="44" t="s">
        <v>373</v>
      </c>
      <c r="G55" s="45" t="s">
        <v>13</v>
      </c>
      <c r="H55" s="46" t="str">
        <f t="shared" si="0"/>
        <v>新人大会(11月)運営担当校です。</v>
      </c>
      <c r="I55" s="51"/>
      <c r="J55" s="578" t="s">
        <v>476</v>
      </c>
      <c r="K55" s="52" t="s">
        <v>916</v>
      </c>
      <c r="L55" s="48"/>
      <c r="N55" s="2" t="str">
        <f t="shared" si="1"/>
        <v>25s_24toko</v>
      </c>
      <c r="O55" s="2" t="str">
        <f t="shared" si="2"/>
        <v>24toko</v>
      </c>
      <c r="P55" s="2" t="str">
        <f t="shared" si="3"/>
        <v>25k1_24toko</v>
      </c>
      <c r="Q55" s="2" t="str">
        <f t="shared" si="4"/>
        <v>25k2_24toko</v>
      </c>
      <c r="R55" s="2" t="str">
        <f t="shared" si="5"/>
        <v>25s_24toko</v>
      </c>
      <c r="Z55" s="2" t="str">
        <f t="shared" si="6"/>
        <v>都城工業24</v>
      </c>
      <c r="AA55" s="2" t="s">
        <v>943</v>
      </c>
    </row>
    <row r="56" spans="1:27" ht="18.75" customHeight="1" x14ac:dyDescent="0.15">
      <c r="A56" s="6"/>
      <c r="B56" s="41" t="s">
        <v>374</v>
      </c>
      <c r="C56" s="41">
        <v>25</v>
      </c>
      <c r="D56" s="42" t="s">
        <v>113</v>
      </c>
      <c r="E56" s="43" t="s">
        <v>114</v>
      </c>
      <c r="F56" s="44" t="s">
        <v>375</v>
      </c>
      <c r="G56" s="45" t="s">
        <v>13</v>
      </c>
      <c r="H56" s="46" t="str">
        <f t="shared" si="0"/>
        <v>新人大会(11月)運営担当校です。</v>
      </c>
      <c r="I56" s="51"/>
      <c r="J56" s="48" t="s">
        <v>909</v>
      </c>
      <c r="K56" s="52" t="s">
        <v>910</v>
      </c>
      <c r="L56" s="48"/>
      <c r="N56" s="2" t="str">
        <f t="shared" si="1"/>
        <v>25s_25tosho</v>
      </c>
      <c r="O56" s="2" t="str">
        <f t="shared" si="2"/>
        <v>25tosho</v>
      </c>
      <c r="P56" s="2" t="str">
        <f t="shared" si="3"/>
        <v>25k1_25tosho</v>
      </c>
      <c r="Q56" s="2" t="str">
        <f t="shared" si="4"/>
        <v>25k2_25tosho</v>
      </c>
      <c r="R56" s="2" t="str">
        <f t="shared" si="5"/>
        <v>25s_25tosho</v>
      </c>
      <c r="Z56" s="2" t="str">
        <f t="shared" si="6"/>
        <v>都城商業25</v>
      </c>
      <c r="AA56" s="2" t="s">
        <v>944</v>
      </c>
    </row>
    <row r="57" spans="1:27" ht="18.75" customHeight="1" x14ac:dyDescent="0.15">
      <c r="A57" s="6"/>
      <c r="B57" s="41" t="s">
        <v>376</v>
      </c>
      <c r="C57" s="41">
        <v>26</v>
      </c>
      <c r="D57" s="42" t="s">
        <v>115</v>
      </c>
      <c r="E57" s="43" t="s">
        <v>116</v>
      </c>
      <c r="F57" s="50" t="s">
        <v>377</v>
      </c>
      <c r="G57" s="45" t="s">
        <v>13</v>
      </c>
      <c r="H57" s="46" t="str">
        <f t="shared" si="0"/>
        <v>新人大会(11月)運営担当校です。</v>
      </c>
      <c r="I57" s="51"/>
      <c r="J57" s="48" t="s">
        <v>917</v>
      </c>
      <c r="K57" s="48" t="s">
        <v>477</v>
      </c>
      <c r="L57" s="48" t="s">
        <v>918</v>
      </c>
      <c r="N57" s="2" t="str">
        <f t="shared" si="1"/>
        <v>25s_26tono</v>
      </c>
      <c r="O57" s="2" t="str">
        <f t="shared" si="2"/>
        <v>26tono</v>
      </c>
      <c r="P57" s="2" t="str">
        <f t="shared" si="3"/>
        <v>25k1_26tono</v>
      </c>
      <c r="Q57" s="2" t="str">
        <f t="shared" si="4"/>
        <v>25k2_26tono</v>
      </c>
      <c r="R57" s="2" t="str">
        <f t="shared" si="5"/>
        <v>25s_26tono</v>
      </c>
      <c r="Z57" s="2" t="str">
        <f t="shared" si="6"/>
        <v>都城農業26</v>
      </c>
      <c r="AA57" s="2" t="s">
        <v>945</v>
      </c>
    </row>
    <row r="58" spans="1:27" ht="18.75" customHeight="1" x14ac:dyDescent="0.15">
      <c r="A58" s="6"/>
      <c r="B58" s="41" t="s">
        <v>378</v>
      </c>
      <c r="C58" s="41">
        <v>27</v>
      </c>
      <c r="D58" s="42" t="s">
        <v>117</v>
      </c>
      <c r="E58" s="43" t="s">
        <v>118</v>
      </c>
      <c r="F58" s="50" t="s">
        <v>379</v>
      </c>
      <c r="G58" s="45" t="s">
        <v>13</v>
      </c>
      <c r="H58" s="46" t="str">
        <f t="shared" si="0"/>
        <v>新人大会(11月)運営担当校です。</v>
      </c>
      <c r="I58" s="47"/>
      <c r="J58" s="48" t="s">
        <v>478</v>
      </c>
      <c r="K58" s="579"/>
      <c r="L58" s="48"/>
      <c r="N58" s="2" t="str">
        <f t="shared" si="1"/>
        <v>25s_27kobayashi</v>
      </c>
      <c r="O58" s="2" t="str">
        <f t="shared" si="2"/>
        <v>27kobayashi</v>
      </c>
      <c r="P58" s="2" t="str">
        <f t="shared" si="3"/>
        <v>25k1_27kobayashi</v>
      </c>
      <c r="Q58" s="2" t="str">
        <f t="shared" si="4"/>
        <v>25k2_27kobayashi</v>
      </c>
      <c r="R58" s="2" t="str">
        <f t="shared" si="5"/>
        <v>25s_27kobayashi</v>
      </c>
      <c r="Z58" s="2" t="str">
        <f t="shared" si="6"/>
        <v>小林27</v>
      </c>
      <c r="AA58" s="2" t="s">
        <v>946</v>
      </c>
    </row>
    <row r="59" spans="1:27" ht="18.75" customHeight="1" x14ac:dyDescent="0.15">
      <c r="A59" s="6"/>
      <c r="B59" s="41" t="s">
        <v>380</v>
      </c>
      <c r="C59" s="41">
        <v>28</v>
      </c>
      <c r="D59" s="42" t="s">
        <v>119</v>
      </c>
      <c r="E59" s="43" t="s">
        <v>120</v>
      </c>
      <c r="F59" s="50" t="s">
        <v>381</v>
      </c>
      <c r="G59" s="45" t="s">
        <v>13</v>
      </c>
      <c r="H59" s="46" t="str">
        <f t="shared" si="0"/>
        <v>新人大会(11月)運営担当校です。</v>
      </c>
      <c r="I59" s="47"/>
      <c r="J59" s="48" t="s">
        <v>121</v>
      </c>
      <c r="K59" s="579" t="s">
        <v>912</v>
      </c>
      <c r="L59" s="48" t="s">
        <v>122</v>
      </c>
      <c r="N59" s="2" t="str">
        <f t="shared" si="1"/>
        <v>25s_28syuho</v>
      </c>
      <c r="O59" s="2" t="str">
        <f t="shared" si="2"/>
        <v>28syuho</v>
      </c>
      <c r="P59" s="2" t="str">
        <f t="shared" si="3"/>
        <v>25k1_28syuho</v>
      </c>
      <c r="Q59" s="2" t="str">
        <f t="shared" si="4"/>
        <v>25k2_28syuho</v>
      </c>
      <c r="R59" s="2" t="str">
        <f t="shared" si="5"/>
        <v>25s_28syuho</v>
      </c>
      <c r="Z59" s="2" t="str">
        <f t="shared" si="6"/>
        <v>小林秀峰28</v>
      </c>
      <c r="AA59" s="2" t="s">
        <v>947</v>
      </c>
    </row>
    <row r="60" spans="1:27" ht="18.75" customHeight="1" collapsed="1" x14ac:dyDescent="0.15">
      <c r="A60" s="6"/>
      <c r="B60" s="41" t="s">
        <v>382</v>
      </c>
      <c r="C60" s="41">
        <v>29</v>
      </c>
      <c r="D60" s="42" t="s">
        <v>123</v>
      </c>
      <c r="E60" s="43" t="s">
        <v>124</v>
      </c>
      <c r="F60" s="44" t="s">
        <v>383</v>
      </c>
      <c r="G60" s="45"/>
      <c r="H60" s="46" t="str">
        <f t="shared" si="0"/>
        <v/>
      </c>
      <c r="I60" s="51"/>
      <c r="J60" s="48"/>
      <c r="K60" s="52"/>
      <c r="L60" s="48"/>
      <c r="N60" s="2" t="str">
        <f t="shared" si="1"/>
        <v>25s_29iino</v>
      </c>
      <c r="O60" s="2" t="str">
        <f t="shared" si="2"/>
        <v>29iino</v>
      </c>
      <c r="P60" s="2" t="str">
        <f t="shared" si="3"/>
        <v>25k1_29iino</v>
      </c>
      <c r="Q60" s="2" t="str">
        <f t="shared" si="4"/>
        <v>25k2_29iino</v>
      </c>
      <c r="R60" s="2" t="str">
        <f t="shared" si="5"/>
        <v>25s_29iino</v>
      </c>
      <c r="Z60" s="2" t="str">
        <f t="shared" si="6"/>
        <v>飯野29</v>
      </c>
      <c r="AA60" s="2" t="s">
        <v>948</v>
      </c>
    </row>
    <row r="61" spans="1:27" ht="18.75" customHeight="1" x14ac:dyDescent="0.15">
      <c r="A61" s="5" t="s">
        <v>125</v>
      </c>
      <c r="B61" s="41" t="s">
        <v>384</v>
      </c>
      <c r="C61" s="41">
        <v>41</v>
      </c>
      <c r="D61" s="42" t="s">
        <v>126</v>
      </c>
      <c r="E61" s="43" t="s">
        <v>127</v>
      </c>
      <c r="F61" s="44" t="s">
        <v>385</v>
      </c>
      <c r="G61" s="45" t="s">
        <v>12</v>
      </c>
      <c r="H61" s="46" t="str">
        <f t="shared" si="0"/>
        <v>高総文祭(9月)運営担当校です。</v>
      </c>
      <c r="I61" s="51"/>
      <c r="J61" s="48" t="s">
        <v>128</v>
      </c>
      <c r="K61" s="52" t="s">
        <v>129</v>
      </c>
      <c r="L61" s="48"/>
      <c r="N61" s="2" t="str">
        <f t="shared" si="1"/>
        <v>25s_41nobetaka</v>
      </c>
      <c r="O61" s="2" t="str">
        <f t="shared" si="2"/>
        <v>41nobetaka</v>
      </c>
      <c r="P61" s="2" t="str">
        <f t="shared" si="3"/>
        <v>25k1_41nobetaka</v>
      </c>
      <c r="Q61" s="2" t="str">
        <f t="shared" si="4"/>
        <v>25k2_41nobetaka</v>
      </c>
      <c r="R61" s="2" t="str">
        <f t="shared" si="5"/>
        <v>25s_41nobetaka</v>
      </c>
      <c r="Z61" s="2" t="str">
        <f t="shared" si="6"/>
        <v>延岡41</v>
      </c>
      <c r="AA61" s="2" t="s">
        <v>949</v>
      </c>
    </row>
    <row r="62" spans="1:27" ht="18.75" customHeight="1" x14ac:dyDescent="0.15">
      <c r="A62" s="6" t="s">
        <v>386</v>
      </c>
      <c r="B62" s="41" t="s">
        <v>387</v>
      </c>
      <c r="C62" s="41">
        <v>42</v>
      </c>
      <c r="D62" s="42" t="s">
        <v>130</v>
      </c>
      <c r="E62" s="43" t="s">
        <v>131</v>
      </c>
      <c r="F62" s="44" t="s">
        <v>388</v>
      </c>
      <c r="G62" s="45" t="s">
        <v>13</v>
      </c>
      <c r="H62" s="46" t="str">
        <f t="shared" si="0"/>
        <v>新人大会(11月)運営担当校です。</v>
      </c>
      <c r="I62" s="51"/>
      <c r="J62" s="48" t="s">
        <v>479</v>
      </c>
      <c r="K62" s="52"/>
      <c r="L62" s="48"/>
      <c r="N62" s="2" t="str">
        <f t="shared" si="1"/>
        <v>25s_42nobeko</v>
      </c>
      <c r="O62" s="2" t="str">
        <f t="shared" si="2"/>
        <v>42nobeko</v>
      </c>
      <c r="P62" s="2" t="str">
        <f t="shared" si="3"/>
        <v>25k1_42nobeko</v>
      </c>
      <c r="Q62" s="2" t="str">
        <f t="shared" si="4"/>
        <v>25k2_42nobeko</v>
      </c>
      <c r="R62" s="2" t="str">
        <f t="shared" si="5"/>
        <v>25s_42nobeko</v>
      </c>
      <c r="Z62" s="2" t="str">
        <f t="shared" si="6"/>
        <v>延岡工業42</v>
      </c>
      <c r="AA62" s="2" t="s">
        <v>950</v>
      </c>
    </row>
    <row r="63" spans="1:27" ht="18.75" customHeight="1" x14ac:dyDescent="0.15">
      <c r="A63" s="6"/>
      <c r="B63" s="41" t="s">
        <v>389</v>
      </c>
      <c r="C63" s="41">
        <v>43</v>
      </c>
      <c r="D63" s="42" t="s">
        <v>132</v>
      </c>
      <c r="E63" s="43" t="s">
        <v>133</v>
      </c>
      <c r="F63" s="44" t="s">
        <v>390</v>
      </c>
      <c r="G63" s="45" t="s">
        <v>12</v>
      </c>
      <c r="H63" s="46" t="str">
        <f t="shared" si="0"/>
        <v>高総文祭(9月)運営担当校です。</v>
      </c>
      <c r="I63" s="51"/>
      <c r="J63" s="48" t="s">
        <v>135</v>
      </c>
      <c r="K63" s="52" t="s">
        <v>134</v>
      </c>
      <c r="L63" s="48"/>
      <c r="N63" s="2" t="str">
        <f t="shared" si="1"/>
        <v>25s_43nobesho</v>
      </c>
      <c r="O63" s="2" t="str">
        <f t="shared" si="2"/>
        <v>43nobesho</v>
      </c>
      <c r="P63" s="2" t="str">
        <f t="shared" si="3"/>
        <v>25k1_43nobesho</v>
      </c>
      <c r="Q63" s="2" t="str">
        <f t="shared" si="4"/>
        <v>25k2_43nobesho</v>
      </c>
      <c r="R63" s="2" t="str">
        <f t="shared" si="5"/>
        <v>25s_43nobesho</v>
      </c>
      <c r="Z63" s="2" t="str">
        <f t="shared" si="6"/>
        <v>延岡商業43</v>
      </c>
      <c r="AA63" s="2" t="s">
        <v>951</v>
      </c>
    </row>
    <row r="64" spans="1:27" ht="18.75" customHeight="1" x14ac:dyDescent="0.15">
      <c r="A64" s="6"/>
      <c r="B64" s="41" t="s">
        <v>391</v>
      </c>
      <c r="C64" s="41">
        <v>44</v>
      </c>
      <c r="D64" s="42" t="s">
        <v>136</v>
      </c>
      <c r="E64" s="43" t="s">
        <v>137</v>
      </c>
      <c r="F64" s="50" t="s">
        <v>392</v>
      </c>
      <c r="G64" s="45" t="s">
        <v>12</v>
      </c>
      <c r="H64" s="46" t="str">
        <f t="shared" si="0"/>
        <v>高総文祭(9月)運営担当校です。</v>
      </c>
      <c r="I64" s="51"/>
      <c r="J64" s="48" t="s">
        <v>138</v>
      </c>
      <c r="K64" s="52"/>
      <c r="L64" s="48"/>
      <c r="N64" s="2" t="str">
        <f t="shared" si="1"/>
        <v>25s_44seiun</v>
      </c>
      <c r="O64" s="2" t="str">
        <f t="shared" si="2"/>
        <v>44seiun</v>
      </c>
      <c r="P64" s="2" t="str">
        <f t="shared" si="3"/>
        <v>25k1_44seiun</v>
      </c>
      <c r="Q64" s="2" t="str">
        <f t="shared" si="4"/>
        <v>25k2_44seiun</v>
      </c>
      <c r="R64" s="2" t="str">
        <f t="shared" si="5"/>
        <v>25s_44seiun</v>
      </c>
      <c r="Z64" s="2" t="str">
        <f t="shared" si="6"/>
        <v>延岡星雲44</v>
      </c>
      <c r="AA64" s="2" t="s">
        <v>952</v>
      </c>
    </row>
    <row r="65" spans="1:27" ht="18.75" customHeight="1" x14ac:dyDescent="0.15">
      <c r="A65" s="6"/>
      <c r="B65" s="41" t="s">
        <v>393</v>
      </c>
      <c r="C65" s="41">
        <v>45</v>
      </c>
      <c r="D65" s="42" t="s">
        <v>139</v>
      </c>
      <c r="E65" s="43" t="s">
        <v>140</v>
      </c>
      <c r="F65" s="50" t="s">
        <v>394</v>
      </c>
      <c r="G65" s="45"/>
      <c r="H65" s="46" t="str">
        <f t="shared" si="0"/>
        <v/>
      </c>
      <c r="I65" s="51"/>
      <c r="J65" s="48"/>
      <c r="K65" s="52"/>
      <c r="L65" s="48"/>
      <c r="N65" s="2" t="str">
        <f t="shared" si="1"/>
        <v>25s_45seiho</v>
      </c>
      <c r="O65" s="2" t="str">
        <f t="shared" si="2"/>
        <v>45seiho</v>
      </c>
      <c r="P65" s="2" t="str">
        <f t="shared" si="3"/>
        <v>25k1_45seiho</v>
      </c>
      <c r="Q65" s="2" t="str">
        <f t="shared" si="4"/>
        <v>25k2_45seiho</v>
      </c>
      <c r="R65" s="2" t="str">
        <f t="shared" si="5"/>
        <v>25s_45seiho</v>
      </c>
      <c r="Z65" s="2" t="str">
        <f t="shared" si="6"/>
        <v>延岡青朋45</v>
      </c>
      <c r="AA65" s="2" t="s">
        <v>953</v>
      </c>
    </row>
    <row r="66" spans="1:27" ht="18.75" customHeight="1" x14ac:dyDescent="0.15">
      <c r="A66" s="6"/>
      <c r="B66" s="41" t="s">
        <v>395</v>
      </c>
      <c r="C66" s="41">
        <v>46</v>
      </c>
      <c r="D66" s="42" t="s">
        <v>141</v>
      </c>
      <c r="E66" s="43" t="s">
        <v>142</v>
      </c>
      <c r="F66" s="44" t="s">
        <v>396</v>
      </c>
      <c r="G66" s="45" t="s">
        <v>12</v>
      </c>
      <c r="H66" s="46" t="str">
        <f t="shared" si="0"/>
        <v>高総文祭(9月)運営担当校です。</v>
      </c>
      <c r="I66" s="51"/>
      <c r="J66" s="48" t="s">
        <v>143</v>
      </c>
      <c r="K66" s="579" t="s">
        <v>144</v>
      </c>
      <c r="L66" s="48"/>
      <c r="N66" s="2" t="str">
        <f t="shared" si="1"/>
        <v>25s_46tomishima</v>
      </c>
      <c r="O66" s="2" t="str">
        <f t="shared" si="2"/>
        <v>46tomishima</v>
      </c>
      <c r="P66" s="2" t="str">
        <f t="shared" si="3"/>
        <v>25k1_46tomishima</v>
      </c>
      <c r="Q66" s="2" t="str">
        <f t="shared" si="4"/>
        <v>25k2_46tomishima</v>
      </c>
      <c r="R66" s="2" t="str">
        <f t="shared" si="5"/>
        <v>25s_46tomishima</v>
      </c>
      <c r="Z66" s="2" t="str">
        <f t="shared" si="6"/>
        <v>富島46</v>
      </c>
      <c r="AA66" s="2" t="s">
        <v>954</v>
      </c>
    </row>
    <row r="67" spans="1:27" ht="18.75" customHeight="1" x14ac:dyDescent="0.15">
      <c r="A67" s="6"/>
      <c r="B67" s="41" t="s">
        <v>397</v>
      </c>
      <c r="C67" s="41">
        <v>47</v>
      </c>
      <c r="D67" s="42" t="s">
        <v>145</v>
      </c>
      <c r="E67" s="43" t="s">
        <v>146</v>
      </c>
      <c r="F67" s="44" t="s">
        <v>398</v>
      </c>
      <c r="G67" s="45" t="s">
        <v>12</v>
      </c>
      <c r="H67" s="46" t="str">
        <f t="shared" si="0"/>
        <v>高総文祭(9月)運営担当校です。</v>
      </c>
      <c r="I67" s="51"/>
      <c r="J67" s="48" t="s">
        <v>920</v>
      </c>
      <c r="K67" s="52" t="s">
        <v>922</v>
      </c>
      <c r="L67" s="48"/>
      <c r="N67" s="2" t="str">
        <f t="shared" si="1"/>
        <v>25s_47hyuga</v>
      </c>
      <c r="O67" s="2" t="str">
        <f t="shared" si="2"/>
        <v>47hyuga</v>
      </c>
      <c r="P67" s="2" t="str">
        <f t="shared" si="3"/>
        <v>25k1_47hyuga</v>
      </c>
      <c r="Q67" s="2" t="str">
        <f t="shared" si="4"/>
        <v>25k2_47hyuga</v>
      </c>
      <c r="R67" s="2" t="str">
        <f t="shared" si="5"/>
        <v>25s_47hyuga</v>
      </c>
      <c r="Z67" s="2" t="str">
        <f t="shared" si="6"/>
        <v>日向47</v>
      </c>
      <c r="AA67" s="2" t="s">
        <v>955</v>
      </c>
    </row>
    <row r="68" spans="1:27" ht="18.75" customHeight="1" x14ac:dyDescent="0.15">
      <c r="A68" s="6"/>
      <c r="B68" s="41" t="s">
        <v>399</v>
      </c>
      <c r="C68" s="41">
        <v>48</v>
      </c>
      <c r="D68" s="42" t="s">
        <v>148</v>
      </c>
      <c r="E68" s="43" t="s">
        <v>149</v>
      </c>
      <c r="F68" s="50" t="s">
        <v>400</v>
      </c>
      <c r="G68" s="45" t="s">
        <v>12</v>
      </c>
      <c r="H68" s="46" t="str">
        <f t="shared" si="0"/>
        <v>高総文祭(9月)運営担当校です。</v>
      </c>
      <c r="I68" s="51"/>
      <c r="J68" s="578" t="s">
        <v>480</v>
      </c>
      <c r="K68" s="579"/>
      <c r="L68" s="48"/>
      <c r="N68" s="2" t="str">
        <f t="shared" si="1"/>
        <v>25s_48hyugakogyo</v>
      </c>
      <c r="O68" s="2" t="str">
        <f t="shared" si="2"/>
        <v>48hyugakogyo</v>
      </c>
      <c r="P68" s="2" t="str">
        <f t="shared" si="3"/>
        <v>25k1_48hyugakogyo</v>
      </c>
      <c r="Q68" s="2" t="str">
        <f t="shared" si="4"/>
        <v>25k2_48hyugakogyo</v>
      </c>
      <c r="R68" s="2" t="str">
        <f t="shared" si="5"/>
        <v>25s_48hyugakogyo</v>
      </c>
      <c r="Z68" s="2" t="str">
        <f t="shared" si="6"/>
        <v>日向工業48</v>
      </c>
      <c r="AA68" s="2" t="s">
        <v>956</v>
      </c>
    </row>
    <row r="69" spans="1:27" ht="18.75" customHeight="1" x14ac:dyDescent="0.15">
      <c r="A69" s="6"/>
      <c r="B69" s="41" t="s">
        <v>401</v>
      </c>
      <c r="C69" s="41">
        <v>49</v>
      </c>
      <c r="D69" s="42" t="s">
        <v>150</v>
      </c>
      <c r="E69" s="43" t="s">
        <v>151</v>
      </c>
      <c r="F69" s="50" t="s">
        <v>402</v>
      </c>
      <c r="G69" s="45" t="s">
        <v>12</v>
      </c>
      <c r="H69" s="46" t="str">
        <f t="shared" si="0"/>
        <v>高総文祭(9月)運営担当校です。</v>
      </c>
      <c r="I69" s="47"/>
      <c r="J69" s="48" t="s">
        <v>152</v>
      </c>
      <c r="K69" s="48" t="s">
        <v>153</v>
      </c>
      <c r="L69" s="48" t="s">
        <v>908</v>
      </c>
      <c r="N69" s="2" t="str">
        <f t="shared" si="1"/>
        <v>25s_49kadokawa</v>
      </c>
      <c r="O69" s="2" t="str">
        <f t="shared" si="2"/>
        <v>49kadokawa</v>
      </c>
      <c r="P69" s="2" t="str">
        <f t="shared" si="3"/>
        <v>25k1_49kadokawa</v>
      </c>
      <c r="Q69" s="2" t="str">
        <f t="shared" si="4"/>
        <v>25k2_49kadokawa</v>
      </c>
      <c r="R69" s="2" t="str">
        <f t="shared" si="5"/>
        <v>25s_49kadokawa</v>
      </c>
      <c r="Z69" s="2" t="str">
        <f t="shared" si="6"/>
        <v>門川49</v>
      </c>
      <c r="AA69" s="2" t="s">
        <v>957</v>
      </c>
    </row>
    <row r="70" spans="1:27" ht="18.75" customHeight="1" x14ac:dyDescent="0.15">
      <c r="A70" s="6"/>
      <c r="B70" s="41" t="s">
        <v>403</v>
      </c>
      <c r="C70" s="41">
        <v>50</v>
      </c>
      <c r="D70" s="42" t="s">
        <v>154</v>
      </c>
      <c r="E70" s="43" t="s">
        <v>155</v>
      </c>
      <c r="F70" s="50" t="s">
        <v>404</v>
      </c>
      <c r="G70" s="45" t="s">
        <v>12</v>
      </c>
      <c r="H70" s="46" t="str">
        <f t="shared" si="0"/>
        <v>高総文祭(9月)運営担当校です。</v>
      </c>
      <c r="I70" s="47"/>
      <c r="J70" s="48" t="s">
        <v>156</v>
      </c>
      <c r="K70" s="579"/>
      <c r="L70" s="48"/>
      <c r="N70" s="2" t="str">
        <f t="shared" si="1"/>
        <v>25s_50takachiho</v>
      </c>
      <c r="O70" s="2" t="str">
        <f t="shared" si="2"/>
        <v>50takachiho</v>
      </c>
      <c r="P70" s="2" t="str">
        <f t="shared" si="3"/>
        <v>25k1_50takachiho</v>
      </c>
      <c r="Q70" s="2" t="str">
        <f t="shared" si="4"/>
        <v>25k2_50takachiho</v>
      </c>
      <c r="R70" s="2" t="str">
        <f t="shared" si="5"/>
        <v>25s_50takachiho</v>
      </c>
      <c r="Z70" s="2" t="str">
        <f t="shared" si="6"/>
        <v>高千穂50</v>
      </c>
      <c r="AA70" s="2" t="s">
        <v>958</v>
      </c>
    </row>
    <row r="71" spans="1:27" ht="18.75" customHeight="1" collapsed="1" x14ac:dyDescent="0.15">
      <c r="A71" s="6"/>
      <c r="B71" s="41" t="s">
        <v>405</v>
      </c>
      <c r="C71" s="41">
        <v>51</v>
      </c>
      <c r="D71" s="42" t="s">
        <v>157</v>
      </c>
      <c r="E71" s="43" t="s">
        <v>158</v>
      </c>
      <c r="F71" s="50" t="s">
        <v>406</v>
      </c>
      <c r="G71" s="45" t="s">
        <v>12</v>
      </c>
      <c r="H71" s="46" t="str">
        <f t="shared" si="0"/>
        <v>高総文祭(9月)運営担当校です。</v>
      </c>
      <c r="I71" s="47"/>
      <c r="J71" s="48" t="s">
        <v>159</v>
      </c>
      <c r="K71" s="49"/>
      <c r="L71" s="48"/>
      <c r="N71" s="2" t="str">
        <f t="shared" si="1"/>
        <v>25s_51gokase</v>
      </c>
      <c r="O71" s="2" t="str">
        <f t="shared" si="2"/>
        <v>51gokase</v>
      </c>
      <c r="P71" s="2" t="str">
        <f t="shared" si="3"/>
        <v>25k1_51gokase</v>
      </c>
      <c r="Q71" s="2" t="str">
        <f t="shared" si="4"/>
        <v>25k2_51gokase</v>
      </c>
      <c r="R71" s="2" t="str">
        <f t="shared" si="5"/>
        <v>25s_51gokase</v>
      </c>
      <c r="Z71" s="2" t="str">
        <f t="shared" si="6"/>
        <v>五ヶ瀬中等教育51</v>
      </c>
      <c r="AA71" s="2" t="s">
        <v>959</v>
      </c>
    </row>
    <row r="72" spans="1:27" ht="18.75" customHeight="1" x14ac:dyDescent="0.15">
      <c r="A72" s="5" t="s">
        <v>160</v>
      </c>
      <c r="B72" s="41" t="s">
        <v>407</v>
      </c>
      <c r="C72" s="41">
        <v>61</v>
      </c>
      <c r="D72" s="42" t="s">
        <v>161</v>
      </c>
      <c r="E72" s="43" t="s">
        <v>162</v>
      </c>
      <c r="F72" s="50" t="s">
        <v>408</v>
      </c>
      <c r="G72" s="45" t="s">
        <v>11</v>
      </c>
      <c r="H72" s="46" t="str">
        <f t="shared" si="0"/>
        <v>NHK杯(6月)運営担当校です。</v>
      </c>
      <c r="I72" s="47"/>
      <c r="J72" s="48" t="s">
        <v>163</v>
      </c>
      <c r="K72" s="49" t="s">
        <v>481</v>
      </c>
      <c r="L72" s="48"/>
      <c r="N72" s="2" t="str">
        <f t="shared" si="1"/>
        <v>25s_61nichinan</v>
      </c>
      <c r="O72" s="2" t="str">
        <f t="shared" si="2"/>
        <v>61nichinan</v>
      </c>
      <c r="P72" s="2" t="str">
        <f t="shared" si="3"/>
        <v>25k1_61nichinan</v>
      </c>
      <c r="Q72" s="2" t="str">
        <f t="shared" si="4"/>
        <v>25k2_61nichinan</v>
      </c>
      <c r="R72" s="2" t="str">
        <f t="shared" si="5"/>
        <v>25s_61nichinan</v>
      </c>
      <c r="Z72" s="2" t="str">
        <f t="shared" si="6"/>
        <v>日南61</v>
      </c>
      <c r="AA72" s="2" t="s">
        <v>960</v>
      </c>
    </row>
    <row r="73" spans="1:27" ht="18.75" customHeight="1" x14ac:dyDescent="0.15">
      <c r="A73" s="6" t="s">
        <v>409</v>
      </c>
      <c r="B73" s="41" t="s">
        <v>410</v>
      </c>
      <c r="C73" s="41">
        <v>62</v>
      </c>
      <c r="D73" s="42" t="s">
        <v>164</v>
      </c>
      <c r="E73" s="43" t="s">
        <v>165</v>
      </c>
      <c r="F73" s="44" t="s">
        <v>411</v>
      </c>
      <c r="G73" s="45" t="s">
        <v>11</v>
      </c>
      <c r="H73" s="46" t="str">
        <f t="shared" si="0"/>
        <v>NHK杯(6月)運営担当校です。</v>
      </c>
      <c r="I73" s="47"/>
      <c r="J73" s="578" t="s">
        <v>166</v>
      </c>
      <c r="K73" s="49" t="s">
        <v>914</v>
      </c>
      <c r="L73" s="48"/>
      <c r="N73" s="2" t="str">
        <f t="shared" si="1"/>
        <v>25s_62shintoku</v>
      </c>
      <c r="O73" s="2" t="str">
        <f t="shared" si="2"/>
        <v>62shintoku</v>
      </c>
      <c r="P73" s="2" t="str">
        <f t="shared" si="3"/>
        <v>25k1_62shintoku</v>
      </c>
      <c r="Q73" s="2" t="str">
        <f t="shared" si="4"/>
        <v>25k2_62shintoku</v>
      </c>
      <c r="R73" s="2" t="str">
        <f t="shared" si="5"/>
        <v>25s_62shintoku</v>
      </c>
      <c r="Z73" s="2" t="str">
        <f t="shared" si="6"/>
        <v>日南振徳62</v>
      </c>
      <c r="AA73" s="2" t="s">
        <v>961</v>
      </c>
    </row>
    <row r="74" spans="1:27" ht="18.75" customHeight="1" collapsed="1" x14ac:dyDescent="0.15">
      <c r="A74" s="5"/>
      <c r="B74" s="41" t="s">
        <v>412</v>
      </c>
      <c r="C74" s="41">
        <v>63</v>
      </c>
      <c r="D74" s="42" t="s">
        <v>167</v>
      </c>
      <c r="E74" s="43" t="s">
        <v>168</v>
      </c>
      <c r="F74" s="50" t="s">
        <v>1238</v>
      </c>
      <c r="G74" s="45" t="s">
        <v>12</v>
      </c>
      <c r="H74" s="46" t="str">
        <f t="shared" si="0"/>
        <v>高総文祭(9月)運営担当校です。</v>
      </c>
      <c r="I74" s="51"/>
      <c r="J74" s="48" t="s">
        <v>147</v>
      </c>
      <c r="K74" s="48"/>
      <c r="L74" s="48"/>
      <c r="N74" s="2" t="str">
        <f>IF($D$7="n",O74,IF($D$7="k",P74,IF($D$7="s",R74,"")))</f>
        <v>25s_63ｆukushima</v>
      </c>
      <c r="O74" s="2" t="str">
        <f t="shared" si="2"/>
        <v>63ｆukushima</v>
      </c>
      <c r="P74" s="2" t="str">
        <f t="shared" si="3"/>
        <v>25k1_63ｆukushima</v>
      </c>
      <c r="Q74" s="2" t="str">
        <f t="shared" si="4"/>
        <v>25k2_63ｆukushima</v>
      </c>
      <c r="R74" s="2" t="str">
        <f t="shared" si="5"/>
        <v>25s_63ｆukushima</v>
      </c>
      <c r="Z74" s="2" t="str">
        <f t="shared" si="6"/>
        <v>福島63</v>
      </c>
      <c r="AA74" s="2" t="s">
        <v>962</v>
      </c>
    </row>
    <row r="75" spans="1:27" ht="18.75" customHeight="1" x14ac:dyDescent="0.15">
      <c r="A75" s="5" t="s">
        <v>169</v>
      </c>
      <c r="B75" s="41" t="s">
        <v>413</v>
      </c>
      <c r="C75" s="41">
        <v>71</v>
      </c>
      <c r="D75" s="42" t="s">
        <v>170</v>
      </c>
      <c r="E75" s="43" t="s">
        <v>171</v>
      </c>
      <c r="F75" s="50" t="s">
        <v>414</v>
      </c>
      <c r="G75" s="45"/>
      <c r="H75" s="46" t="str">
        <f t="shared" si="0"/>
        <v/>
      </c>
      <c r="I75" s="47"/>
      <c r="J75" s="578"/>
      <c r="K75" s="49"/>
      <c r="L75" s="48"/>
      <c r="N75" s="2" t="str">
        <f t="shared" si="1"/>
        <v>25s_71eigakukan</v>
      </c>
      <c r="O75" s="2" t="str">
        <f t="shared" si="2"/>
        <v>71eigakukan</v>
      </c>
      <c r="P75" s="2" t="str">
        <f t="shared" si="3"/>
        <v>25k1_71eigakukan</v>
      </c>
      <c r="Q75" s="2" t="str">
        <f t="shared" si="4"/>
        <v>25k2_71eigakukan</v>
      </c>
      <c r="R75" s="2" t="str">
        <f t="shared" si="5"/>
        <v>25s_71eigakukan</v>
      </c>
      <c r="Z75" s="2" t="str">
        <f t="shared" si="6"/>
        <v>日南学園 宮崎穎学館71</v>
      </c>
      <c r="AA75" s="2" t="s">
        <v>963</v>
      </c>
    </row>
    <row r="76" spans="1:27" ht="18.75" customHeight="1" x14ac:dyDescent="0.15">
      <c r="A76" s="5" t="s">
        <v>415</v>
      </c>
      <c r="B76" s="41" t="s">
        <v>416</v>
      </c>
      <c r="C76" s="41">
        <v>72</v>
      </c>
      <c r="D76" s="42" t="s">
        <v>172</v>
      </c>
      <c r="E76" s="43" t="s">
        <v>173</v>
      </c>
      <c r="F76" s="50" t="s">
        <v>417</v>
      </c>
      <c r="G76" s="45" t="s">
        <v>11</v>
      </c>
      <c r="H76" s="46" t="str">
        <f t="shared" si="0"/>
        <v>NHK杯(6月)運営担当校です。</v>
      </c>
      <c r="I76" s="47"/>
      <c r="J76" s="48" t="s">
        <v>174</v>
      </c>
      <c r="K76" s="49"/>
      <c r="L76" s="48"/>
      <c r="N76" s="2" t="str">
        <f t="shared" si="1"/>
        <v>25s_72nissho</v>
      </c>
      <c r="O76" s="2" t="str">
        <f t="shared" si="2"/>
        <v>72nissho</v>
      </c>
      <c r="P76" s="2" t="str">
        <f t="shared" si="3"/>
        <v>25k1_72nissho</v>
      </c>
      <c r="Q76" s="2" t="str">
        <f t="shared" si="4"/>
        <v>25k2_72nissho</v>
      </c>
      <c r="R76" s="2" t="str">
        <f t="shared" si="5"/>
        <v>25s_72nissho</v>
      </c>
      <c r="Z76" s="2" t="str">
        <f t="shared" si="6"/>
        <v>日章学園72</v>
      </c>
      <c r="AA76" s="2" t="s">
        <v>964</v>
      </c>
    </row>
    <row r="77" spans="1:27" ht="18.75" customHeight="1" x14ac:dyDescent="0.15">
      <c r="A77" s="5"/>
      <c r="B77" s="41" t="s">
        <v>418</v>
      </c>
      <c r="C77" s="41">
        <v>73</v>
      </c>
      <c r="D77" s="42" t="s">
        <v>175</v>
      </c>
      <c r="E77" s="43" t="s">
        <v>176</v>
      </c>
      <c r="F77" s="50" t="s">
        <v>419</v>
      </c>
      <c r="G77" s="45" t="s">
        <v>11</v>
      </c>
      <c r="H77" s="46" t="str">
        <f t="shared" si="0"/>
        <v>NHK杯(6月)運営担当校です。</v>
      </c>
      <c r="I77" s="47"/>
      <c r="J77" s="48" t="s">
        <v>177</v>
      </c>
      <c r="K77" s="49" t="s">
        <v>178</v>
      </c>
      <c r="L77" s="48"/>
      <c r="N77" s="2" t="str">
        <f t="shared" si="1"/>
        <v>25s_73hyugagakuin</v>
      </c>
      <c r="O77" s="2" t="str">
        <f t="shared" si="2"/>
        <v>73hyugagakuin</v>
      </c>
      <c r="P77" s="2" t="str">
        <f t="shared" si="3"/>
        <v>25k1_73hyugagakuin</v>
      </c>
      <c r="Q77" s="2" t="str">
        <f t="shared" si="4"/>
        <v>25k2_73hyugagakuin</v>
      </c>
      <c r="R77" s="2" t="str">
        <f t="shared" si="5"/>
        <v>25s_73hyugagakuin</v>
      </c>
      <c r="Z77" s="2" t="str">
        <f t="shared" si="6"/>
        <v>日向学院73</v>
      </c>
      <c r="AA77" s="2" t="s">
        <v>965</v>
      </c>
    </row>
    <row r="78" spans="1:27" ht="18.75" customHeight="1" x14ac:dyDescent="0.15">
      <c r="A78" s="5"/>
      <c r="B78" s="41" t="s">
        <v>420</v>
      </c>
      <c r="C78" s="41">
        <v>74</v>
      </c>
      <c r="D78" s="42" t="s">
        <v>179</v>
      </c>
      <c r="E78" s="43" t="s">
        <v>180</v>
      </c>
      <c r="F78" s="50" t="s">
        <v>421</v>
      </c>
      <c r="G78" s="45"/>
      <c r="H78" s="46" t="str">
        <f t="shared" si="0"/>
        <v/>
      </c>
      <c r="I78" s="47"/>
      <c r="J78" s="48"/>
      <c r="K78" s="49"/>
      <c r="L78" s="48"/>
      <c r="N78" s="2" t="str">
        <f t="shared" si="1"/>
        <v>25s_74hosho</v>
      </c>
      <c r="O78" s="2" t="str">
        <f t="shared" si="2"/>
        <v>74hosho</v>
      </c>
      <c r="P78" s="2" t="str">
        <f t="shared" si="3"/>
        <v>25k1_74hosho</v>
      </c>
      <c r="Q78" s="2" t="str">
        <f t="shared" si="4"/>
        <v>25k2_74hosho</v>
      </c>
      <c r="R78" s="2" t="str">
        <f t="shared" si="5"/>
        <v>25s_74hosho</v>
      </c>
      <c r="Z78" s="2" t="str">
        <f t="shared" si="6"/>
        <v>鵬翔74</v>
      </c>
      <c r="AA78" s="2" t="s">
        <v>966</v>
      </c>
    </row>
    <row r="79" spans="1:27" ht="18.75" customHeight="1" x14ac:dyDescent="0.15">
      <c r="A79" s="5"/>
      <c r="B79" s="41" t="s">
        <v>422</v>
      </c>
      <c r="C79" s="41">
        <v>75</v>
      </c>
      <c r="D79" s="42" t="s">
        <v>181</v>
      </c>
      <c r="E79" s="43" t="s">
        <v>182</v>
      </c>
      <c r="F79" s="50" t="s">
        <v>423</v>
      </c>
      <c r="G79" s="45" t="s">
        <v>13</v>
      </c>
      <c r="H79" s="46" t="str">
        <f t="shared" si="0"/>
        <v>新人大会(11月)運営担当校です。</v>
      </c>
      <c r="I79" s="47"/>
      <c r="J79" s="48" t="s">
        <v>183</v>
      </c>
      <c r="K79" s="49" t="s">
        <v>482</v>
      </c>
      <c r="L79" s="66"/>
      <c r="N79" s="2" t="str">
        <f t="shared" si="1"/>
        <v>25s_75nichidai</v>
      </c>
      <c r="O79" s="2" t="str">
        <f t="shared" si="2"/>
        <v>75nichidai</v>
      </c>
      <c r="P79" s="2" t="str">
        <f t="shared" si="3"/>
        <v>25k1_75nichidai</v>
      </c>
      <c r="Q79" s="2" t="str">
        <f t="shared" si="4"/>
        <v>25k2_75nichidai</v>
      </c>
      <c r="R79" s="2" t="str">
        <f t="shared" si="5"/>
        <v>25s_75nichidai</v>
      </c>
      <c r="Z79" s="2" t="str">
        <f t="shared" si="6"/>
        <v>宮崎日大75</v>
      </c>
      <c r="AA79" s="2" t="s">
        <v>967</v>
      </c>
    </row>
    <row r="80" spans="1:27" ht="18.75" customHeight="1" x14ac:dyDescent="0.15">
      <c r="A80" s="5"/>
      <c r="B80" s="41" t="s">
        <v>424</v>
      </c>
      <c r="C80" s="41">
        <v>76</v>
      </c>
      <c r="D80" s="42" t="s">
        <v>184</v>
      </c>
      <c r="E80" s="43" t="s">
        <v>185</v>
      </c>
      <c r="F80" s="50" t="s">
        <v>425</v>
      </c>
      <c r="G80" s="45" t="s">
        <v>11</v>
      </c>
      <c r="H80" s="46" t="str">
        <f t="shared" si="0"/>
        <v>NHK杯(6月)運営担当校です。</v>
      </c>
      <c r="I80" s="47"/>
      <c r="J80" s="48" t="s">
        <v>186</v>
      </c>
      <c r="K80" s="49"/>
      <c r="L80" s="48"/>
      <c r="N80" s="2" t="str">
        <f t="shared" si="1"/>
        <v>25s_76daiichi</v>
      </c>
      <c r="O80" s="2" t="str">
        <f t="shared" si="2"/>
        <v>76daiichi</v>
      </c>
      <c r="P80" s="2" t="str">
        <f t="shared" si="3"/>
        <v>25k1_76daiichi</v>
      </c>
      <c r="Q80" s="2" t="str">
        <f t="shared" si="4"/>
        <v>25k2_76daiichi</v>
      </c>
      <c r="R80" s="2" t="str">
        <f t="shared" si="5"/>
        <v>25s_76daiichi</v>
      </c>
      <c r="Z80" s="2" t="str">
        <f t="shared" si="6"/>
        <v>宮崎第一76</v>
      </c>
      <c r="AA80" s="2" t="s">
        <v>968</v>
      </c>
    </row>
    <row r="81" spans="1:27" ht="18.75" customHeight="1" x14ac:dyDescent="0.15">
      <c r="A81" s="5"/>
      <c r="B81" s="41" t="s">
        <v>426</v>
      </c>
      <c r="C81" s="41">
        <v>77</v>
      </c>
      <c r="D81" s="42" t="s">
        <v>187</v>
      </c>
      <c r="E81" s="43" t="s">
        <v>188</v>
      </c>
      <c r="F81" s="50" t="s">
        <v>427</v>
      </c>
      <c r="G81" s="45" t="s">
        <v>11</v>
      </c>
      <c r="H81" s="46" t="str">
        <f t="shared" si="0"/>
        <v>NHK杯(6月)運営担当校です。</v>
      </c>
      <c r="I81" s="47"/>
      <c r="J81" s="48" t="s">
        <v>189</v>
      </c>
      <c r="K81" s="49" t="s">
        <v>913</v>
      </c>
      <c r="L81" s="48"/>
      <c r="N81" s="2" t="str">
        <f t="shared" si="1"/>
        <v>25s_77miyagaku</v>
      </c>
      <c r="O81" s="2" t="str">
        <f t="shared" si="2"/>
        <v>77miyagaku</v>
      </c>
      <c r="P81" s="2" t="str">
        <f t="shared" si="3"/>
        <v>25k1_77miyagaku</v>
      </c>
      <c r="Q81" s="2" t="str">
        <f t="shared" si="4"/>
        <v>25k2_77miyagaku</v>
      </c>
      <c r="R81" s="2" t="str">
        <f t="shared" si="5"/>
        <v>25s_77miyagaku</v>
      </c>
      <c r="Z81" s="2" t="str">
        <f t="shared" si="6"/>
        <v>宮崎学園77</v>
      </c>
      <c r="AA81" s="2" t="s">
        <v>969</v>
      </c>
    </row>
    <row r="82" spans="1:27" ht="18.75" customHeight="1" x14ac:dyDescent="0.15">
      <c r="A82" s="5"/>
      <c r="B82" s="41" t="s">
        <v>428</v>
      </c>
      <c r="C82" s="41">
        <v>78</v>
      </c>
      <c r="D82" s="42" t="s">
        <v>190</v>
      </c>
      <c r="E82" s="43" t="s">
        <v>191</v>
      </c>
      <c r="F82" s="50" t="s">
        <v>429</v>
      </c>
      <c r="G82" s="45"/>
      <c r="H82" s="46" t="str">
        <f t="shared" si="0"/>
        <v/>
      </c>
      <c r="I82" s="47"/>
      <c r="J82" s="48"/>
      <c r="K82" s="49"/>
      <c r="L82" s="48"/>
      <c r="N82" s="2" t="str">
        <f t="shared" si="1"/>
        <v>25s_78meirinkan</v>
      </c>
      <c r="O82" s="2" t="str">
        <f t="shared" si="2"/>
        <v>78meirinkan</v>
      </c>
      <c r="P82" s="2" t="str">
        <f t="shared" si="3"/>
        <v>25k1_78meirinkan</v>
      </c>
      <c r="Q82" s="2" t="str">
        <f t="shared" si="4"/>
        <v>25k2_78meirinkan</v>
      </c>
      <c r="R82" s="2" t="str">
        <f t="shared" si="5"/>
        <v>25s_78meirinkan</v>
      </c>
      <c r="Z82" s="2" t="str">
        <f t="shared" si="6"/>
        <v>明倫館78</v>
      </c>
      <c r="AA82" s="2" t="s">
        <v>970</v>
      </c>
    </row>
    <row r="83" spans="1:27" ht="18.75" customHeight="1" x14ac:dyDescent="0.15">
      <c r="A83" s="5"/>
      <c r="B83" s="41" t="s">
        <v>430</v>
      </c>
      <c r="C83" s="41">
        <v>79</v>
      </c>
      <c r="D83" s="42" t="s">
        <v>192</v>
      </c>
      <c r="E83" s="43" t="s">
        <v>193</v>
      </c>
      <c r="F83" s="44" t="s">
        <v>431</v>
      </c>
      <c r="G83" s="45"/>
      <c r="H83" s="46" t="str">
        <f t="shared" si="0"/>
        <v/>
      </c>
      <c r="I83" s="47"/>
      <c r="J83" s="48"/>
      <c r="K83" s="49"/>
      <c r="L83" s="48"/>
      <c r="N83" s="2" t="str">
        <f t="shared" si="1"/>
        <v>25s_79kyusyukokusai</v>
      </c>
      <c r="O83" s="2" t="str">
        <f t="shared" si="2"/>
        <v>79kyusyukokusai</v>
      </c>
      <c r="P83" s="2" t="str">
        <f t="shared" si="3"/>
        <v>25k1_79kyusyukokusai</v>
      </c>
      <c r="Q83" s="2" t="str">
        <f t="shared" si="4"/>
        <v>25k2_79kyusyukokusai</v>
      </c>
      <c r="R83" s="2" t="str">
        <f t="shared" si="5"/>
        <v>25s_79kyusyukokusai</v>
      </c>
      <c r="Z83" s="2" t="str">
        <f t="shared" si="6"/>
        <v>日章学園 九州国際79</v>
      </c>
      <c r="AA83" s="2" t="s">
        <v>971</v>
      </c>
    </row>
    <row r="84" spans="1:27" ht="18.75" customHeight="1" x14ac:dyDescent="0.15">
      <c r="A84" s="5"/>
      <c r="B84" s="41" t="s">
        <v>432</v>
      </c>
      <c r="C84" s="41">
        <v>80</v>
      </c>
      <c r="D84" s="42" t="s">
        <v>194</v>
      </c>
      <c r="E84" s="43" t="s">
        <v>195</v>
      </c>
      <c r="F84" s="44" t="s">
        <v>433</v>
      </c>
      <c r="G84" s="45"/>
      <c r="H84" s="46" t="str">
        <f t="shared" si="0"/>
        <v/>
      </c>
      <c r="I84" s="47"/>
      <c r="J84" s="48"/>
      <c r="K84" s="49"/>
      <c r="L84" s="48"/>
      <c r="N84" s="2" t="str">
        <f t="shared" si="1"/>
        <v>25s_80kobayashinishi</v>
      </c>
      <c r="O84" s="2" t="str">
        <f t="shared" si="2"/>
        <v>80kobayashinishi</v>
      </c>
      <c r="P84" s="2" t="str">
        <f t="shared" si="3"/>
        <v>25k1_80kobayashinishi</v>
      </c>
      <c r="Q84" s="2" t="str">
        <f t="shared" si="4"/>
        <v>25k2_80kobayashinishi</v>
      </c>
      <c r="R84" s="2" t="str">
        <f t="shared" si="5"/>
        <v>25s_80kobayashinishi</v>
      </c>
      <c r="Z84" s="2" t="str">
        <f t="shared" si="6"/>
        <v>小林西80</v>
      </c>
      <c r="AA84" s="2" t="s">
        <v>972</v>
      </c>
    </row>
    <row r="85" spans="1:27" ht="18.75" customHeight="1" x14ac:dyDescent="0.15">
      <c r="A85" s="5"/>
      <c r="B85" s="41" t="s">
        <v>434</v>
      </c>
      <c r="C85" s="41">
        <v>81</v>
      </c>
      <c r="D85" s="42" t="s">
        <v>196</v>
      </c>
      <c r="E85" s="43" t="s">
        <v>197</v>
      </c>
      <c r="F85" s="44" t="s">
        <v>435</v>
      </c>
      <c r="G85" s="45" t="s">
        <v>11</v>
      </c>
      <c r="H85" s="46" t="str">
        <f t="shared" si="0"/>
        <v>NHK杯(6月)運営担当校です。</v>
      </c>
      <c r="I85" s="47"/>
      <c r="J85" s="52" t="s">
        <v>198</v>
      </c>
      <c r="K85" s="578" t="s">
        <v>199</v>
      </c>
      <c r="L85" s="48"/>
      <c r="N85" s="2" t="str">
        <f t="shared" si="1"/>
        <v>25s_81nichinangakuen</v>
      </c>
      <c r="O85" s="2" t="str">
        <f t="shared" si="2"/>
        <v>81nichinangakuen</v>
      </c>
      <c r="P85" s="2" t="str">
        <f t="shared" si="3"/>
        <v>25k1_81nichinangakuen</v>
      </c>
      <c r="Q85" s="2" t="str">
        <f t="shared" si="4"/>
        <v>25k2_81nichinangakuen</v>
      </c>
      <c r="R85" s="2" t="str">
        <f t="shared" si="5"/>
        <v>25s_81nichinangakuen</v>
      </c>
      <c r="Z85" s="2" t="str">
        <f t="shared" si="6"/>
        <v>日南学園81</v>
      </c>
      <c r="AA85" s="2" t="s">
        <v>973</v>
      </c>
    </row>
    <row r="86" spans="1:27" ht="18.75" customHeight="1" x14ac:dyDescent="0.15">
      <c r="A86" s="5"/>
      <c r="B86" s="41" t="s">
        <v>436</v>
      </c>
      <c r="C86" s="41">
        <v>82</v>
      </c>
      <c r="D86" s="42" t="s">
        <v>200</v>
      </c>
      <c r="E86" s="43" t="s">
        <v>201</v>
      </c>
      <c r="F86" s="50" t="s">
        <v>437</v>
      </c>
      <c r="G86" s="45" t="s">
        <v>11</v>
      </c>
      <c r="H86" s="46" t="str">
        <f t="shared" si="0"/>
        <v>NHK杯(6月)運営担当校です。</v>
      </c>
      <c r="I86" s="47"/>
      <c r="J86" s="578" t="s">
        <v>202</v>
      </c>
      <c r="K86" s="49"/>
      <c r="L86" s="48"/>
      <c r="N86" s="2" t="str">
        <f t="shared" si="1"/>
        <v>25s_82nobeokagakuen</v>
      </c>
      <c r="O86" s="2" t="str">
        <f t="shared" si="2"/>
        <v>82nobeokagakuen</v>
      </c>
      <c r="P86" s="2" t="str">
        <f t="shared" si="3"/>
        <v>25k1_82nobeokagakuen</v>
      </c>
      <c r="Q86" s="2" t="str">
        <f t="shared" si="4"/>
        <v>25k2_82nobeokagakuen</v>
      </c>
      <c r="R86" s="2" t="str">
        <f t="shared" si="5"/>
        <v>25s_82nobeokagakuen</v>
      </c>
      <c r="Z86" s="2" t="str">
        <f t="shared" si="6"/>
        <v>延岡学園82</v>
      </c>
      <c r="AA86" s="2" t="s">
        <v>974</v>
      </c>
    </row>
    <row r="87" spans="1:27" ht="18.75" customHeight="1" x14ac:dyDescent="0.15">
      <c r="A87" s="5"/>
      <c r="B87" s="41" t="s">
        <v>438</v>
      </c>
      <c r="C87" s="41">
        <v>83</v>
      </c>
      <c r="D87" s="42" t="s">
        <v>203</v>
      </c>
      <c r="E87" s="43" t="s">
        <v>204</v>
      </c>
      <c r="F87" s="50" t="s">
        <v>439</v>
      </c>
      <c r="G87" s="45" t="s">
        <v>12</v>
      </c>
      <c r="H87" s="46" t="str">
        <f t="shared" si="0"/>
        <v>高総文祭(9月)運営担当校です。</v>
      </c>
      <c r="I87" s="47"/>
      <c r="J87" s="578" t="s">
        <v>205</v>
      </c>
      <c r="K87" s="578" t="s">
        <v>919</v>
      </c>
      <c r="L87" s="48"/>
      <c r="N87" s="2" t="str">
        <f t="shared" si="1"/>
        <v>25s_83ursula</v>
      </c>
      <c r="O87" s="2" t="str">
        <f t="shared" si="2"/>
        <v>83ursula</v>
      </c>
      <c r="P87" s="2" t="str">
        <f t="shared" si="3"/>
        <v>25k1_83ursula</v>
      </c>
      <c r="Q87" s="2" t="str">
        <f t="shared" si="4"/>
        <v>25k2_83ursula</v>
      </c>
      <c r="R87" s="2" t="str">
        <f t="shared" si="5"/>
        <v>25s_83ursula</v>
      </c>
      <c r="Z87" s="2" t="str">
        <f t="shared" si="6"/>
        <v>聖心ウルスラ83</v>
      </c>
      <c r="AA87" s="2" t="s">
        <v>975</v>
      </c>
    </row>
    <row r="88" spans="1:27" ht="18.75" customHeight="1" x14ac:dyDescent="0.15">
      <c r="A88" s="5"/>
      <c r="B88" s="41" t="s">
        <v>440</v>
      </c>
      <c r="C88" s="41">
        <v>84</v>
      </c>
      <c r="D88" s="42" t="s">
        <v>206</v>
      </c>
      <c r="E88" s="43" t="s">
        <v>207</v>
      </c>
      <c r="F88" s="50" t="s">
        <v>441</v>
      </c>
      <c r="G88" s="45"/>
      <c r="H88" s="46" t="str">
        <f t="shared" si="0"/>
        <v/>
      </c>
      <c r="I88" s="47"/>
      <c r="J88" s="48"/>
      <c r="K88" s="49"/>
      <c r="L88" s="48"/>
      <c r="N88" s="2" t="str">
        <f t="shared" si="1"/>
        <v>25s_84dominico</v>
      </c>
      <c r="O88" s="2" t="str">
        <f t="shared" si="2"/>
        <v>84dominico</v>
      </c>
      <c r="P88" s="2" t="str">
        <f t="shared" si="3"/>
        <v>25k1_84dominico</v>
      </c>
      <c r="Q88" s="2" t="str">
        <f t="shared" si="4"/>
        <v>25k2_84dominico</v>
      </c>
      <c r="R88" s="2" t="str">
        <f t="shared" si="5"/>
        <v>25s_84dominico</v>
      </c>
      <c r="Z88" s="2" t="str">
        <f t="shared" si="6"/>
        <v>都城聖ドミニコ84</v>
      </c>
      <c r="AA88" s="2" t="s">
        <v>976</v>
      </c>
    </row>
    <row r="89" spans="1:27" ht="18.75" customHeight="1" x14ac:dyDescent="0.15">
      <c r="A89" s="5"/>
      <c r="B89" s="41" t="s">
        <v>442</v>
      </c>
      <c r="C89" s="41">
        <v>85</v>
      </c>
      <c r="D89" s="42" t="s">
        <v>208</v>
      </c>
      <c r="E89" s="43" t="s">
        <v>209</v>
      </c>
      <c r="F89" s="50" t="s">
        <v>443</v>
      </c>
      <c r="G89" s="45"/>
      <c r="H89" s="46" t="str">
        <f t="shared" si="0"/>
        <v/>
      </c>
      <c r="I89" s="47"/>
      <c r="J89" s="48"/>
      <c r="K89" s="49"/>
      <c r="L89" s="48"/>
      <c r="N89" s="2" t="str">
        <f t="shared" si="1"/>
        <v>25s_85miyakonojo</v>
      </c>
      <c r="O89" s="2" t="str">
        <f t="shared" si="2"/>
        <v>85miyakonojo</v>
      </c>
      <c r="P89" s="2" t="str">
        <f t="shared" si="3"/>
        <v>25k1_85miyakonojo</v>
      </c>
      <c r="Q89" s="2" t="str">
        <f t="shared" si="4"/>
        <v>25k2_85miyakonojo</v>
      </c>
      <c r="R89" s="2" t="str">
        <f t="shared" si="5"/>
        <v>25s_85miyakonojo</v>
      </c>
      <c r="Z89" s="2" t="str">
        <f t="shared" si="6"/>
        <v>都城85</v>
      </c>
      <c r="AA89" s="2" t="s">
        <v>977</v>
      </c>
    </row>
    <row r="90" spans="1:27" ht="18.75" customHeight="1" x14ac:dyDescent="0.15">
      <c r="A90" s="5"/>
      <c r="B90" s="41" t="s">
        <v>444</v>
      </c>
      <c r="C90" s="41">
        <v>86</v>
      </c>
      <c r="D90" s="53" t="s">
        <v>921</v>
      </c>
      <c r="E90" s="54" t="s">
        <v>1291</v>
      </c>
      <c r="F90" s="50" t="s">
        <v>1292</v>
      </c>
      <c r="G90" s="45" t="s">
        <v>13</v>
      </c>
      <c r="H90" s="46" t="str">
        <f t="shared" si="0"/>
        <v>新人大会(11月)運営担当校です。</v>
      </c>
      <c r="I90" s="47"/>
      <c r="J90" s="48" t="s">
        <v>483</v>
      </c>
      <c r="K90" s="49"/>
      <c r="L90" s="48"/>
      <c r="N90" s="2" t="str">
        <f t="shared" si="1"/>
        <v>25s_86oubigakuen</v>
      </c>
      <c r="O90" s="2" t="str">
        <f t="shared" si="2"/>
        <v>86oubigakuen</v>
      </c>
      <c r="P90" s="2" t="str">
        <f t="shared" si="3"/>
        <v>25k1_86oubigakuen</v>
      </c>
      <c r="Q90" s="2" t="str">
        <f t="shared" si="4"/>
        <v>25k2_86oubigakuen</v>
      </c>
      <c r="R90" s="2" t="str">
        <f t="shared" si="5"/>
        <v>25s_86oubigakuen</v>
      </c>
      <c r="Z90" s="2" t="str">
        <f t="shared" si="6"/>
        <v>櫻美学園86</v>
      </c>
      <c r="AA90" s="2" t="s">
        <v>978</v>
      </c>
    </row>
    <row r="91" spans="1:27" ht="18.75" customHeight="1" collapsed="1" x14ac:dyDescent="0.15">
      <c r="A91" s="5"/>
      <c r="B91" s="41" t="s">
        <v>445</v>
      </c>
      <c r="C91" s="41">
        <v>87</v>
      </c>
      <c r="D91" s="42" t="s">
        <v>210</v>
      </c>
      <c r="E91" s="54" t="s">
        <v>446</v>
      </c>
      <c r="F91" s="50" t="s">
        <v>447</v>
      </c>
      <c r="G91" s="45"/>
      <c r="H91" s="46" t="str">
        <f t="shared" si="0"/>
        <v/>
      </c>
      <c r="I91" s="47"/>
      <c r="J91" s="48"/>
      <c r="K91" s="49"/>
      <c r="L91" s="48"/>
      <c r="N91" s="2" t="str">
        <f t="shared" si="1"/>
        <v>25s_87clark</v>
      </c>
      <c r="O91" s="2" t="str">
        <f t="shared" si="2"/>
        <v>87clark</v>
      </c>
      <c r="P91" s="2" t="str">
        <f t="shared" si="3"/>
        <v>25k1_87clark</v>
      </c>
      <c r="Q91" s="2" t="str">
        <f t="shared" si="4"/>
        <v>25k2_87clark</v>
      </c>
      <c r="R91" s="2" t="str">
        <f t="shared" si="5"/>
        <v>25s_87clark</v>
      </c>
      <c r="Z91" s="2" t="str">
        <f t="shared" si="6"/>
        <v>クラーク87</v>
      </c>
      <c r="AA91" s="2" t="s">
        <v>979</v>
      </c>
    </row>
    <row r="92" spans="1:27" ht="18.75" customHeight="1" x14ac:dyDescent="0.15">
      <c r="A92" s="5" t="s">
        <v>211</v>
      </c>
      <c r="B92" s="41" t="s">
        <v>448</v>
      </c>
      <c r="C92" s="41">
        <v>91</v>
      </c>
      <c r="D92" s="42" t="s">
        <v>212</v>
      </c>
      <c r="E92" s="43" t="s">
        <v>213</v>
      </c>
      <c r="F92" s="50" t="s">
        <v>449</v>
      </c>
      <c r="G92" s="45"/>
      <c r="H92" s="46" t="str">
        <f t="shared" si="0"/>
        <v/>
      </c>
      <c r="I92" s="47"/>
      <c r="J92" s="48"/>
      <c r="K92" s="49"/>
      <c r="L92" s="48"/>
      <c r="N92" s="2" t="str">
        <f t="shared" si="1"/>
        <v>25s_91miyacyuo</v>
      </c>
      <c r="O92" s="2" t="str">
        <f t="shared" si="2"/>
        <v>91miyacyuo</v>
      </c>
      <c r="P92" s="2" t="str">
        <f t="shared" si="3"/>
        <v>25k1_91miyacyuo</v>
      </c>
      <c r="Q92" s="2" t="str">
        <f t="shared" si="4"/>
        <v>25k2_91miyacyuo</v>
      </c>
      <c r="R92" s="2" t="str">
        <f t="shared" si="5"/>
        <v>25s_91miyacyuo</v>
      </c>
      <c r="Z92" s="2" t="str">
        <f t="shared" si="6"/>
        <v>みやざき中央支援91</v>
      </c>
      <c r="AA92" s="2" t="s">
        <v>980</v>
      </c>
    </row>
    <row r="93" spans="1:27" ht="18.75" customHeight="1" x14ac:dyDescent="0.15">
      <c r="A93" s="5" t="s">
        <v>450</v>
      </c>
      <c r="B93" s="41" t="s">
        <v>451</v>
      </c>
      <c r="C93" s="41">
        <v>92</v>
      </c>
      <c r="D93" s="42" t="s">
        <v>214</v>
      </c>
      <c r="E93" s="43" t="s">
        <v>215</v>
      </c>
      <c r="F93" s="50" t="s">
        <v>216</v>
      </c>
      <c r="G93" s="45"/>
      <c r="H93" s="46" t="str">
        <f t="shared" si="0"/>
        <v/>
      </c>
      <c r="I93" s="47"/>
      <c r="J93" s="48"/>
      <c r="K93" s="49"/>
      <c r="L93" s="48"/>
      <c r="N93" s="2" t="str">
        <f t="shared" si="1"/>
        <v>25s_92miyacyuo</v>
      </c>
      <c r="O93" s="2" t="str">
        <f t="shared" si="2"/>
        <v>92miyacyuo</v>
      </c>
      <c r="P93" s="2" t="str">
        <f t="shared" si="3"/>
        <v>25k1_92miyacyuo</v>
      </c>
      <c r="Q93" s="2" t="str">
        <f t="shared" si="4"/>
        <v>25k2_92miyacyuo</v>
      </c>
      <c r="R93" s="2" t="str">
        <f t="shared" si="5"/>
        <v>25s_92miyacyuo</v>
      </c>
      <c r="Z93" s="2" t="str">
        <f t="shared" si="6"/>
        <v>赤江まつばら支援92</v>
      </c>
      <c r="AA93" s="2" t="s">
        <v>981</v>
      </c>
    </row>
    <row r="94" spans="1:27" ht="18.75" customHeight="1" x14ac:dyDescent="0.15">
      <c r="A94" s="5"/>
      <c r="B94" s="41" t="s">
        <v>452</v>
      </c>
      <c r="C94" s="41">
        <v>93</v>
      </c>
      <c r="D94" s="42" t="s">
        <v>217</v>
      </c>
      <c r="E94" s="43" t="s">
        <v>218</v>
      </c>
      <c r="F94" s="50" t="s">
        <v>453</v>
      </c>
      <c r="G94" s="45"/>
      <c r="H94" s="46" t="str">
        <f t="shared" si="0"/>
        <v/>
      </c>
      <c r="I94" s="47"/>
      <c r="J94" s="48"/>
      <c r="K94" s="49"/>
      <c r="L94" s="48"/>
      <c r="N94" s="2" t="str">
        <f t="shared" si="1"/>
        <v>25s_93minaminokaze</v>
      </c>
      <c r="O94" s="2" t="str">
        <f t="shared" si="2"/>
        <v>93minaminokaze</v>
      </c>
      <c r="P94" s="2" t="str">
        <f t="shared" si="3"/>
        <v>25k1_93minaminokaze</v>
      </c>
      <c r="Q94" s="2" t="str">
        <f t="shared" si="4"/>
        <v>25k2_93minaminokaze</v>
      </c>
      <c r="R94" s="2" t="str">
        <f t="shared" si="5"/>
        <v>25s_93minaminokaze</v>
      </c>
      <c r="Z94" s="2" t="str">
        <f t="shared" si="6"/>
        <v>みなみのかぜ支援93</v>
      </c>
      <c r="AA94" s="2" t="s">
        <v>982</v>
      </c>
    </row>
    <row r="95" spans="1:27" ht="18.75" customHeight="1" x14ac:dyDescent="0.15">
      <c r="A95" s="5"/>
      <c r="B95" s="41" t="s">
        <v>454</v>
      </c>
      <c r="C95" s="41">
        <v>94</v>
      </c>
      <c r="D95" s="42" t="s">
        <v>219</v>
      </c>
      <c r="E95" s="43" t="s">
        <v>220</v>
      </c>
      <c r="F95" s="50" t="s">
        <v>455</v>
      </c>
      <c r="G95" s="45"/>
      <c r="H95" s="46" t="str">
        <f t="shared" si="0"/>
        <v/>
      </c>
      <c r="I95" s="47"/>
      <c r="J95" s="48"/>
      <c r="K95" s="49"/>
      <c r="L95" s="48"/>
      <c r="N95" s="2" t="str">
        <f t="shared" si="1"/>
        <v>25s_94seiryu</v>
      </c>
      <c r="O95" s="2" t="str">
        <f t="shared" si="2"/>
        <v>94seiryu</v>
      </c>
      <c r="P95" s="2" t="str">
        <f t="shared" si="3"/>
        <v>25k1_94seiryu</v>
      </c>
      <c r="Q95" s="2" t="str">
        <f t="shared" si="4"/>
        <v>25k2_94seiryu</v>
      </c>
      <c r="R95" s="2" t="str">
        <f t="shared" si="5"/>
        <v>25s_94seiryu</v>
      </c>
      <c r="Z95" s="2" t="str">
        <f t="shared" si="6"/>
        <v>清武せいりゅう支援94</v>
      </c>
      <c r="AA95" s="2" t="s">
        <v>983</v>
      </c>
    </row>
    <row r="96" spans="1:27" ht="18.75" customHeight="1" x14ac:dyDescent="0.15">
      <c r="A96" s="5"/>
      <c r="B96" s="41" t="s">
        <v>456</v>
      </c>
      <c r="C96" s="41">
        <v>95</v>
      </c>
      <c r="D96" s="42" t="s">
        <v>221</v>
      </c>
      <c r="E96" s="43" t="s">
        <v>222</v>
      </c>
      <c r="F96" s="50" t="s">
        <v>457</v>
      </c>
      <c r="G96" s="45"/>
      <c r="H96" s="46" t="str">
        <f t="shared" si="0"/>
        <v/>
      </c>
      <c r="I96" s="47"/>
      <c r="J96" s="48"/>
      <c r="K96" s="49"/>
      <c r="L96" s="48"/>
      <c r="N96" s="2" t="str">
        <f t="shared" si="1"/>
        <v>25s_95kuroshio</v>
      </c>
      <c r="O96" s="2" t="str">
        <f t="shared" si="2"/>
        <v>95kuroshio</v>
      </c>
      <c r="P96" s="2" t="str">
        <f t="shared" si="3"/>
        <v>25k1_95kuroshio</v>
      </c>
      <c r="Q96" s="2" t="str">
        <f t="shared" si="4"/>
        <v>25k2_95kuroshio</v>
      </c>
      <c r="R96" s="2" t="str">
        <f t="shared" si="5"/>
        <v>25s_95kuroshio</v>
      </c>
      <c r="Z96" s="2" t="str">
        <f t="shared" si="6"/>
        <v>日南くろしお支援95</v>
      </c>
      <c r="AA96" s="2" t="s">
        <v>984</v>
      </c>
    </row>
    <row r="97" spans="1:27" ht="18.75" customHeight="1" x14ac:dyDescent="0.15">
      <c r="A97" s="5"/>
      <c r="B97" s="41" t="s">
        <v>458</v>
      </c>
      <c r="C97" s="41">
        <v>96</v>
      </c>
      <c r="D97" s="42" t="s">
        <v>223</v>
      </c>
      <c r="E97" s="43" t="s">
        <v>224</v>
      </c>
      <c r="F97" s="50" t="s">
        <v>459</v>
      </c>
      <c r="G97" s="45"/>
      <c r="H97" s="46" t="str">
        <f t="shared" si="0"/>
        <v/>
      </c>
      <c r="I97" s="47"/>
      <c r="J97" s="48"/>
      <c r="K97" s="49"/>
      <c r="L97" s="48"/>
      <c r="N97" s="2" t="str">
        <f t="shared" si="1"/>
        <v>25s_96himawari</v>
      </c>
      <c r="O97" s="2" t="str">
        <f t="shared" si="2"/>
        <v>96himawari</v>
      </c>
      <c r="P97" s="2" t="str">
        <f t="shared" si="3"/>
        <v>25k1_96himawari</v>
      </c>
      <c r="Q97" s="2" t="str">
        <f t="shared" si="4"/>
        <v>25k2_96himawari</v>
      </c>
      <c r="R97" s="2" t="str">
        <f t="shared" si="5"/>
        <v>25s_96himawari</v>
      </c>
      <c r="Z97" s="2" t="str">
        <f t="shared" si="6"/>
        <v>日向ひまわり支援96</v>
      </c>
      <c r="AA97" s="2" t="s">
        <v>985</v>
      </c>
    </row>
    <row r="98" spans="1:27" ht="18.75" customHeight="1" x14ac:dyDescent="0.15">
      <c r="A98" s="5"/>
      <c r="B98" s="41" t="s">
        <v>460</v>
      </c>
      <c r="C98" s="41">
        <v>97</v>
      </c>
      <c r="D98" s="42" t="s">
        <v>225</v>
      </c>
      <c r="E98" s="43" t="s">
        <v>226</v>
      </c>
      <c r="F98" s="50" t="s">
        <v>461</v>
      </c>
      <c r="G98" s="45"/>
      <c r="H98" s="46" t="str">
        <f t="shared" si="0"/>
        <v/>
      </c>
      <c r="I98" s="47"/>
      <c r="J98" s="48"/>
      <c r="K98" s="49"/>
      <c r="L98" s="48"/>
      <c r="N98" s="2" t="str">
        <f t="shared" si="1"/>
        <v>25s_97kirishima</v>
      </c>
      <c r="O98" s="2" t="str">
        <f t="shared" si="2"/>
        <v>97kirishima</v>
      </c>
      <c r="P98" s="2" t="str">
        <f t="shared" si="3"/>
        <v>25k1_97kirishima</v>
      </c>
      <c r="Q98" s="2" t="str">
        <f t="shared" si="4"/>
        <v>25k2_97kirishima</v>
      </c>
      <c r="R98" s="2" t="str">
        <f t="shared" si="5"/>
        <v>25s_97kirishima</v>
      </c>
      <c r="Z98" s="2" t="str">
        <f t="shared" si="6"/>
        <v>都城きりしま支援 小林97</v>
      </c>
      <c r="AA98" s="2" t="s">
        <v>986</v>
      </c>
    </row>
    <row r="99" spans="1:27" ht="18.75" customHeight="1" x14ac:dyDescent="0.15">
      <c r="A99" s="5"/>
      <c r="B99" s="41" t="s">
        <v>462</v>
      </c>
      <c r="C99" s="41">
        <v>98</v>
      </c>
      <c r="D99" s="42" t="s">
        <v>227</v>
      </c>
      <c r="E99" s="43" t="s">
        <v>228</v>
      </c>
      <c r="F99" s="50" t="s">
        <v>463</v>
      </c>
      <c r="G99" s="45"/>
      <c r="H99" s="46" t="str">
        <f t="shared" si="0"/>
        <v/>
      </c>
      <c r="I99" s="47"/>
      <c r="J99" s="48"/>
      <c r="K99" s="49"/>
      <c r="L99" s="48"/>
      <c r="N99" s="2" t="str">
        <f t="shared" si="1"/>
        <v>25s_98kirishimakoba</v>
      </c>
      <c r="O99" s="2" t="str">
        <f t="shared" si="2"/>
        <v>98kirishimakoba</v>
      </c>
      <c r="P99" s="2" t="str">
        <f t="shared" si="3"/>
        <v>25k1_98kirishimakoba</v>
      </c>
      <c r="Q99" s="2" t="str">
        <f t="shared" si="4"/>
        <v>25k2_98kirishimakoba</v>
      </c>
      <c r="R99" s="2" t="str">
        <f t="shared" si="5"/>
        <v>25s_98kirishimakoba</v>
      </c>
      <c r="Z99" s="2" t="str">
        <f t="shared" si="6"/>
        <v>都城きりしま支援98</v>
      </c>
      <c r="AA99" s="2" t="s">
        <v>987</v>
      </c>
    </row>
    <row r="100" spans="1:27" ht="18.75" customHeight="1" x14ac:dyDescent="0.15">
      <c r="A100" s="5"/>
      <c r="B100" s="41" t="s">
        <v>464</v>
      </c>
      <c r="C100" s="41">
        <v>99</v>
      </c>
      <c r="D100" s="42" t="s">
        <v>229</v>
      </c>
      <c r="E100" s="43" t="s">
        <v>230</v>
      </c>
      <c r="F100" s="50" t="s">
        <v>465</v>
      </c>
      <c r="G100" s="45"/>
      <c r="H100" s="46" t="str">
        <f t="shared" si="0"/>
        <v/>
      </c>
      <c r="I100" s="47"/>
      <c r="J100" s="48"/>
      <c r="K100" s="49"/>
      <c r="L100" s="48"/>
      <c r="N100" s="2" t="str">
        <f t="shared" si="1"/>
        <v>25s_99rupinasu</v>
      </c>
      <c r="O100" s="2" t="str">
        <f t="shared" si="2"/>
        <v>99rupinasu</v>
      </c>
      <c r="P100" s="2" t="str">
        <f t="shared" si="3"/>
        <v>25k1_99rupinasu</v>
      </c>
      <c r="Q100" s="2" t="str">
        <f t="shared" si="4"/>
        <v>25k2_99rupinasu</v>
      </c>
      <c r="R100" s="2" t="str">
        <f t="shared" si="5"/>
        <v>25s_99rupinasu</v>
      </c>
      <c r="Z100" s="2" t="str">
        <f t="shared" si="6"/>
        <v>延岡しろやま支援99</v>
      </c>
      <c r="AA100" s="2" t="s">
        <v>988</v>
      </c>
    </row>
    <row r="101" spans="1:27" ht="18.75" customHeight="1" x14ac:dyDescent="0.15">
      <c r="A101" s="5"/>
      <c r="B101" s="41" t="s">
        <v>466</v>
      </c>
      <c r="C101" s="41">
        <v>100</v>
      </c>
      <c r="D101" s="53" t="s">
        <v>231</v>
      </c>
      <c r="E101" s="43" t="s">
        <v>232</v>
      </c>
      <c r="F101" s="50" t="s">
        <v>467</v>
      </c>
      <c r="G101" s="45"/>
      <c r="H101" s="46" t="str">
        <f t="shared" si="0"/>
        <v/>
      </c>
      <c r="I101" s="47"/>
      <c r="J101" s="48"/>
      <c r="K101" s="49"/>
      <c r="L101" s="48"/>
      <c r="N101" s="2" t="str">
        <f t="shared" si="1"/>
        <v>25s_100shiroyamataka</v>
      </c>
      <c r="O101" s="2" t="str">
        <f t="shared" si="2"/>
        <v>100shiroyamataka</v>
      </c>
      <c r="P101" s="2" t="str">
        <f t="shared" si="3"/>
        <v>25k1_100shiroyamataka</v>
      </c>
      <c r="Q101" s="2" t="str">
        <f t="shared" si="4"/>
        <v>25k2_100shiroyamataka</v>
      </c>
      <c r="R101" s="2" t="str">
        <f t="shared" si="5"/>
        <v>25s_100shiroyamataka</v>
      </c>
      <c r="Z101" s="2" t="str">
        <f t="shared" si="6"/>
        <v>延岡しろやま支援 高千穂100</v>
      </c>
      <c r="AA101" s="2" t="s">
        <v>989</v>
      </c>
    </row>
    <row r="102" spans="1:27" ht="18.75" customHeight="1" x14ac:dyDescent="0.15">
      <c r="A102" s="5"/>
      <c r="B102" s="41" t="s">
        <v>468</v>
      </c>
      <c r="C102" s="41">
        <v>101</v>
      </c>
      <c r="D102" s="53" t="s">
        <v>233</v>
      </c>
      <c r="E102" s="54" t="s">
        <v>234</v>
      </c>
      <c r="F102" s="50" t="s">
        <v>469</v>
      </c>
      <c r="G102" s="45"/>
      <c r="H102" s="46" t="str">
        <f t="shared" ref="H102:H103" si="7">IF(G102="","",VLOOKUP(G102,$U$37:$V$39,2,0))</f>
        <v/>
      </c>
      <c r="I102" s="47"/>
      <c r="J102" s="48"/>
      <c r="K102" s="49"/>
      <c r="L102" s="48"/>
      <c r="N102" s="2" t="str">
        <f t="shared" ref="N102:N103" si="8">IF($D$7="n",O102,IF($D$7="k",P102,IF($D$7="s",R102,"")))</f>
        <v>25s_101meisei</v>
      </c>
      <c r="O102" s="2" t="str">
        <f t="shared" ref="O102:O110" si="9">$O$7&amp;F102</f>
        <v>101meisei</v>
      </c>
      <c r="P102" s="2" t="str">
        <f t="shared" ref="P102:P103" si="10">$P$7&amp;F102</f>
        <v>25k1_101meisei</v>
      </c>
      <c r="Q102" s="2" t="str">
        <f t="shared" ref="Q102:Q103" si="11">$Q$7&amp;F102</f>
        <v>25k2_101meisei</v>
      </c>
      <c r="R102" s="2" t="str">
        <f t="shared" ref="R102:R103" si="12">$R$7&amp;F102</f>
        <v>25s_101meisei</v>
      </c>
      <c r="Z102" s="2" t="str">
        <f t="shared" ref="Z102:Z103" si="13">E102&amp;TEXT(B102,"00")</f>
        <v>都城さくら聴覚支援101</v>
      </c>
      <c r="AA102" s="2" t="s">
        <v>990</v>
      </c>
    </row>
    <row r="103" spans="1:27" ht="18.75" customHeight="1" x14ac:dyDescent="0.15">
      <c r="A103" s="5"/>
      <c r="B103" s="41" t="s">
        <v>470</v>
      </c>
      <c r="C103" s="41">
        <v>102</v>
      </c>
      <c r="D103" s="53" t="s">
        <v>235</v>
      </c>
      <c r="E103" s="54" t="s">
        <v>224</v>
      </c>
      <c r="F103" s="50" t="s">
        <v>471</v>
      </c>
      <c r="G103" s="45"/>
      <c r="H103" s="46" t="str">
        <f t="shared" si="7"/>
        <v/>
      </c>
      <c r="I103" s="47"/>
      <c r="J103" s="48"/>
      <c r="K103" s="49"/>
      <c r="L103" s="48"/>
      <c r="N103" s="2" t="str">
        <f t="shared" si="8"/>
        <v>25s_102sakura</v>
      </c>
      <c r="O103" s="2" t="str">
        <f t="shared" si="9"/>
        <v>102sakura</v>
      </c>
      <c r="P103" s="2" t="str">
        <f t="shared" si="10"/>
        <v>25k1_102sakura</v>
      </c>
      <c r="Q103" s="2" t="str">
        <f t="shared" si="11"/>
        <v>25k2_102sakura</v>
      </c>
      <c r="R103" s="2" t="str">
        <f t="shared" si="12"/>
        <v>25s_102sakura</v>
      </c>
      <c r="Z103" s="2" t="str">
        <f t="shared" si="13"/>
        <v>日向ひまわり支援102</v>
      </c>
      <c r="AA103" s="2" t="s">
        <v>991</v>
      </c>
    </row>
    <row r="104" spans="1:27" ht="18.75" hidden="1" customHeight="1" x14ac:dyDescent="0.15">
      <c r="A104" s="5"/>
      <c r="B104" s="41"/>
      <c r="C104" s="41">
        <v>104</v>
      </c>
      <c r="D104" s="53"/>
      <c r="E104" s="53"/>
      <c r="F104" s="44"/>
      <c r="G104" s="45"/>
      <c r="H104" s="46" t="str">
        <f t="shared" ref="H104:H110" si="14">IF(G104="","",VLOOKUP(G104,$U$37:$V$39,2,0))</f>
        <v/>
      </c>
      <c r="I104" s="47"/>
      <c r="J104" s="55"/>
      <c r="K104" s="56"/>
      <c r="L104" s="55"/>
      <c r="O104" s="2" t="str">
        <f t="shared" si="9"/>
        <v/>
      </c>
    </row>
    <row r="105" spans="1:27" ht="18.75" hidden="1" customHeight="1" x14ac:dyDescent="0.15">
      <c r="A105" s="5"/>
      <c r="B105" s="41"/>
      <c r="C105" s="41">
        <v>105</v>
      </c>
      <c r="D105" s="53"/>
      <c r="E105" s="53"/>
      <c r="F105" s="44"/>
      <c r="G105" s="57"/>
      <c r="H105" s="53" t="str">
        <f t="shared" si="14"/>
        <v/>
      </c>
      <c r="I105" s="53"/>
      <c r="J105" s="58"/>
      <c r="K105" s="53"/>
      <c r="L105" s="58"/>
      <c r="O105" s="2" t="str">
        <f t="shared" si="9"/>
        <v/>
      </c>
    </row>
    <row r="106" spans="1:27" ht="18.75" hidden="1" customHeight="1" x14ac:dyDescent="0.15">
      <c r="A106" s="5"/>
      <c r="B106" s="41"/>
      <c r="C106" s="41">
        <v>106</v>
      </c>
      <c r="D106" s="53"/>
      <c r="E106" s="53"/>
      <c r="F106" s="44"/>
      <c r="G106" s="57"/>
      <c r="H106" s="53" t="str">
        <f t="shared" si="14"/>
        <v/>
      </c>
      <c r="I106" s="53"/>
      <c r="J106" s="58"/>
      <c r="K106" s="53"/>
      <c r="L106" s="58"/>
      <c r="O106" s="2" t="str">
        <f t="shared" si="9"/>
        <v/>
      </c>
    </row>
    <row r="107" spans="1:27" ht="18.75" hidden="1" customHeight="1" x14ac:dyDescent="0.15">
      <c r="A107" s="5"/>
      <c r="B107" s="41"/>
      <c r="C107" s="41">
        <v>107</v>
      </c>
      <c r="D107" s="53"/>
      <c r="E107" s="53"/>
      <c r="F107" s="44"/>
      <c r="G107" s="57"/>
      <c r="H107" s="53" t="str">
        <f t="shared" si="14"/>
        <v/>
      </c>
      <c r="I107" s="53"/>
      <c r="J107" s="58"/>
      <c r="K107" s="53"/>
      <c r="L107" s="58"/>
      <c r="O107" s="2" t="str">
        <f t="shared" si="9"/>
        <v/>
      </c>
    </row>
    <row r="108" spans="1:27" ht="18.75" hidden="1" customHeight="1" x14ac:dyDescent="0.15">
      <c r="A108" s="5"/>
      <c r="B108" s="41"/>
      <c r="C108" s="41">
        <v>108</v>
      </c>
      <c r="D108" s="53"/>
      <c r="E108" s="53"/>
      <c r="F108" s="44"/>
      <c r="G108" s="57"/>
      <c r="H108" s="53" t="str">
        <f t="shared" si="14"/>
        <v/>
      </c>
      <c r="I108" s="53"/>
      <c r="J108" s="58"/>
      <c r="K108" s="53"/>
      <c r="L108" s="58"/>
      <c r="O108" s="2" t="str">
        <f t="shared" si="9"/>
        <v/>
      </c>
    </row>
    <row r="109" spans="1:27" ht="18.75" hidden="1" customHeight="1" x14ac:dyDescent="0.15">
      <c r="A109" s="5"/>
      <c r="B109" s="41"/>
      <c r="C109" s="41">
        <v>109</v>
      </c>
      <c r="D109" s="53"/>
      <c r="E109" s="53"/>
      <c r="F109" s="44"/>
      <c r="G109" s="57"/>
      <c r="H109" s="53" t="str">
        <f t="shared" si="14"/>
        <v/>
      </c>
      <c r="I109" s="53"/>
      <c r="J109" s="58"/>
      <c r="K109" s="53"/>
      <c r="L109" s="58"/>
      <c r="O109" s="2" t="str">
        <f t="shared" si="9"/>
        <v/>
      </c>
    </row>
    <row r="110" spans="1:27" ht="18.75" hidden="1" customHeight="1" x14ac:dyDescent="0.15">
      <c r="A110" s="7"/>
      <c r="B110" s="59"/>
      <c r="C110" s="59">
        <v>110</v>
      </c>
      <c r="D110" s="60"/>
      <c r="E110" s="60"/>
      <c r="F110" s="61"/>
      <c r="G110" s="62"/>
      <c r="H110" s="60" t="str">
        <f t="shared" si="14"/>
        <v/>
      </c>
      <c r="I110" s="60"/>
      <c r="J110" s="63"/>
      <c r="K110" s="60"/>
      <c r="L110" s="63"/>
      <c r="O110" s="2" t="str">
        <f t="shared" si="9"/>
        <v/>
      </c>
    </row>
    <row r="111" spans="1:27" collapsed="1" x14ac:dyDescent="0.15"/>
    <row r="112" spans="1:27" x14ac:dyDescent="0.15">
      <c r="G112" s="567">
        <f>COUNTIFS(G33:G103,"s")</f>
        <v>17</v>
      </c>
    </row>
  </sheetData>
  <mergeCells count="4">
    <mergeCell ref="G35:H35"/>
    <mergeCell ref="J35:J36"/>
    <mergeCell ref="K35:K36"/>
    <mergeCell ref="L35:L36"/>
  </mergeCells>
  <phoneticPr fontId="4"/>
  <dataValidations count="2">
    <dataValidation type="list" showInputMessage="1" showErrorMessage="1" sqref="E5" xr:uid="{00000000-0002-0000-0100-000000000000}">
      <formula1>"　,NHK杯,高総文祭,新人戦"</formula1>
    </dataValidation>
    <dataValidation type="list" showInputMessage="1" showErrorMessage="1" sqref="E7 I37 G37:G104" xr:uid="{00000000-0002-0000-0100-000001000000}">
      <formula1>"n,k,s"</formula1>
    </dataValidation>
  </dataValidation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U173"/>
  <sheetViews>
    <sheetView showZeros="0" tabSelected="1" zoomScale="90" zoomScaleNormal="85" zoomScaleSheetLayoutView="100" workbookViewId="0">
      <selection activeCell="C9" sqref="C9"/>
    </sheetView>
  </sheetViews>
  <sheetFormatPr defaultColWidth="9" defaultRowHeight="15" x14ac:dyDescent="0.15"/>
  <cols>
    <col min="1" max="1" width="2.125" style="68" customWidth="1"/>
    <col min="2" max="2" width="17.75" style="68" customWidth="1"/>
    <col min="3" max="3" width="22.625" style="68" customWidth="1"/>
    <col min="4" max="4" width="3" style="68" customWidth="1"/>
    <col min="5" max="5" width="9.75" style="68" customWidth="1"/>
    <col min="6" max="6" width="8" style="68" customWidth="1"/>
    <col min="7" max="7" width="6.75" style="68" customWidth="1"/>
    <col min="8" max="8" width="5.75" style="68" customWidth="1"/>
    <col min="9" max="9" width="9" style="68" customWidth="1"/>
    <col min="10" max="10" width="22.5" style="68" customWidth="1"/>
    <col min="11" max="11" width="8.625" style="68" customWidth="1"/>
    <col min="12" max="12" width="7.75" style="370" customWidth="1"/>
    <col min="13" max="13" width="23" style="370" customWidth="1"/>
    <col min="14" max="14" width="5.375" style="370" customWidth="1"/>
    <col min="15" max="15" width="23" style="370" customWidth="1"/>
    <col min="16" max="16" width="5.375" style="453" customWidth="1"/>
    <col min="17" max="17" width="4.125" style="454" customWidth="1"/>
    <col min="18" max="18" width="5.375" style="430" customWidth="1"/>
    <col min="19" max="19" width="27" style="431" customWidth="1"/>
    <col min="20" max="20" width="17.875" style="431" customWidth="1"/>
    <col min="21" max="21" width="9" style="71"/>
    <col min="22" max="16384" width="9" style="68"/>
  </cols>
  <sheetData>
    <row r="1" spans="1:21" ht="15.75" thickBot="1" x14ac:dyDescent="0.2">
      <c r="A1" s="366" t="s">
        <v>236</v>
      </c>
      <c r="B1" s="367"/>
      <c r="C1" s="367"/>
      <c r="D1" s="367"/>
      <c r="E1" s="367"/>
      <c r="F1" s="367"/>
      <c r="G1" s="367"/>
      <c r="H1" s="367"/>
      <c r="I1" s="367"/>
      <c r="J1" s="367"/>
      <c r="K1" s="367"/>
      <c r="L1" s="368"/>
      <c r="M1" s="368"/>
      <c r="N1" s="368"/>
      <c r="O1" s="368"/>
      <c r="P1" s="429"/>
      <c r="Q1" s="391"/>
      <c r="T1" s="431" t="s">
        <v>237</v>
      </c>
    </row>
    <row r="2" spans="1:21" ht="26.1" customHeight="1" thickTop="1" x14ac:dyDescent="0.15">
      <c r="A2" s="366"/>
      <c r="B2" s="674" t="str">
        <f>(初期設定!D3)</f>
        <v>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v>
      </c>
      <c r="C2" s="675"/>
      <c r="D2" s="675"/>
      <c r="E2" s="675"/>
      <c r="F2" s="675"/>
      <c r="G2" s="675"/>
      <c r="H2" s="675"/>
      <c r="I2" s="675"/>
      <c r="J2" s="675"/>
      <c r="K2" s="676"/>
      <c r="L2" s="368"/>
      <c r="M2" s="368"/>
      <c r="N2" s="368"/>
      <c r="O2" s="368"/>
      <c r="P2" s="432"/>
      <c r="Q2" s="391"/>
      <c r="R2" s="433">
        <f>(初期設定!C37)</f>
        <v>1</v>
      </c>
      <c r="S2" s="431" t="str">
        <f>(初期設定!D37)</f>
        <v>宮崎県立佐土原高等学校</v>
      </c>
      <c r="T2" s="431" t="str">
        <f>(初期設定!F37)</f>
        <v>01sadowara</v>
      </c>
      <c r="U2" s="71" t="s">
        <v>238</v>
      </c>
    </row>
    <row r="3" spans="1:21" ht="26.1" customHeight="1" x14ac:dyDescent="0.15">
      <c r="A3" s="366"/>
      <c r="B3" s="677"/>
      <c r="C3" s="678"/>
      <c r="D3" s="678"/>
      <c r="E3" s="678"/>
      <c r="F3" s="678"/>
      <c r="G3" s="678"/>
      <c r="H3" s="678"/>
      <c r="I3" s="678"/>
      <c r="J3" s="678"/>
      <c r="K3" s="679"/>
      <c r="L3" s="368"/>
      <c r="M3" s="434" t="str">
        <f>IF(C13=0,"表示不可",)</f>
        <v>表示不可</v>
      </c>
      <c r="N3" s="368"/>
      <c r="O3" s="368"/>
      <c r="P3" s="432"/>
      <c r="Q3" s="391"/>
      <c r="R3" s="433">
        <f>(初期設定!C38)</f>
        <v>2</v>
      </c>
      <c r="S3" s="431" t="str">
        <f>(初期設定!D38)</f>
        <v>宮崎県立宮崎大宮高等学校</v>
      </c>
      <c r="T3" s="431" t="str">
        <f>(初期設定!F38)</f>
        <v>02oomiya</v>
      </c>
      <c r="U3" s="435" t="s">
        <v>239</v>
      </c>
    </row>
    <row r="4" spans="1:21" ht="26.1" customHeight="1" thickBot="1" x14ac:dyDescent="0.2">
      <c r="A4" s="366"/>
      <c r="B4" s="680"/>
      <c r="C4" s="681"/>
      <c r="D4" s="681"/>
      <c r="E4" s="681"/>
      <c r="F4" s="681"/>
      <c r="G4" s="681"/>
      <c r="H4" s="681"/>
      <c r="I4" s="681"/>
      <c r="J4" s="681"/>
      <c r="K4" s="682"/>
      <c r="L4" s="368"/>
      <c r="M4" s="368"/>
      <c r="N4" s="368"/>
      <c r="O4" s="368"/>
      <c r="P4" s="432"/>
      <c r="Q4" s="391"/>
      <c r="R4" s="433">
        <f>(初期設定!C39)</f>
        <v>3</v>
      </c>
      <c r="S4" s="431" t="str">
        <f>(初期設定!D39)</f>
        <v>宮崎県立宮崎海洋高等学校</v>
      </c>
      <c r="T4" s="431" t="str">
        <f>(初期設定!F39)</f>
        <v>03kaiyo</v>
      </c>
    </row>
    <row r="5" spans="1:21" ht="7.5" customHeight="1" thickTop="1" thickBot="1" x14ac:dyDescent="0.2">
      <c r="A5" s="366"/>
      <c r="B5" s="367"/>
      <c r="C5" s="367"/>
      <c r="D5" s="367"/>
      <c r="E5" s="367"/>
      <c r="F5" s="367"/>
      <c r="G5" s="367"/>
      <c r="H5" s="367"/>
      <c r="I5" s="367"/>
      <c r="J5" s="367"/>
      <c r="K5" s="367"/>
      <c r="L5" s="368"/>
      <c r="M5" s="368"/>
      <c r="N5" s="368"/>
      <c r="O5" s="368"/>
      <c r="P5" s="432"/>
      <c r="Q5" s="391"/>
      <c r="R5" s="433">
        <f>(初期設定!C40)</f>
        <v>4</v>
      </c>
      <c r="S5" s="431" t="str">
        <f>(初期設定!D40)</f>
        <v>宮崎県立宮崎北高等学校</v>
      </c>
      <c r="T5" s="431" t="str">
        <f>(初期設定!F40)</f>
        <v>04miyakita</v>
      </c>
    </row>
    <row r="6" spans="1:21" ht="19.5" customHeight="1" thickBot="1" x14ac:dyDescent="0.2">
      <c r="A6" s="366"/>
      <c r="B6" s="683" t="s">
        <v>504</v>
      </c>
      <c r="C6" s="684"/>
      <c r="D6" s="684"/>
      <c r="E6" s="684"/>
      <c r="F6" s="684"/>
      <c r="G6" s="685"/>
      <c r="H6" s="367"/>
      <c r="I6" s="367"/>
      <c r="J6" s="367"/>
      <c r="K6" s="367"/>
      <c r="L6" s="368"/>
      <c r="M6" s="368"/>
      <c r="N6" s="368"/>
      <c r="O6" s="368"/>
      <c r="P6" s="432"/>
      <c r="Q6" s="391"/>
      <c r="R6" s="433">
        <f>(初期設定!C41)</f>
        <v>5</v>
      </c>
      <c r="S6" s="431" t="str">
        <f>(初期設定!D41)</f>
        <v>宮崎県立宮崎工業高等学校</v>
      </c>
      <c r="T6" s="431" t="str">
        <f>(初期設定!F41)</f>
        <v>05miyakogyo</v>
      </c>
      <c r="U6" s="71" t="s">
        <v>240</v>
      </c>
    </row>
    <row r="7" spans="1:21" ht="7.5" customHeight="1" thickBot="1" x14ac:dyDescent="0.2">
      <c r="A7" s="367"/>
      <c r="B7" s="367"/>
      <c r="C7" s="367"/>
      <c r="D7" s="367"/>
      <c r="E7" s="367"/>
      <c r="F7" s="367"/>
      <c r="G7" s="367"/>
      <c r="H7" s="367"/>
      <c r="I7" s="367"/>
      <c r="J7" s="367"/>
      <c r="K7" s="367"/>
      <c r="L7" s="368"/>
      <c r="M7" s="368"/>
      <c r="N7" s="368"/>
      <c r="O7" s="368"/>
      <c r="P7" s="432"/>
      <c r="Q7" s="391"/>
      <c r="R7" s="433">
        <f>(初期設定!C42)</f>
        <v>6</v>
      </c>
      <c r="S7" s="431" t="str">
        <f>(初期設定!D42)</f>
        <v>宮崎県立宮崎商業高等学校</v>
      </c>
      <c r="T7" s="431" t="str">
        <f>(初期設定!F42)</f>
        <v>06miyasho</v>
      </c>
      <c r="U7" s="71" t="s">
        <v>241</v>
      </c>
    </row>
    <row r="8" spans="1:21" x14ac:dyDescent="0.15">
      <c r="A8" s="366"/>
      <c r="B8" s="367"/>
      <c r="C8" s="436" t="s">
        <v>242</v>
      </c>
      <c r="D8" s="367"/>
      <c r="E8" s="690" t="s">
        <v>243</v>
      </c>
      <c r="F8" s="690"/>
      <c r="G8" s="367"/>
      <c r="H8" s="367"/>
      <c r="I8" s="367"/>
      <c r="J8" s="367"/>
      <c r="K8" s="367"/>
      <c r="L8" s="368"/>
      <c r="M8" s="368"/>
      <c r="N8" s="368"/>
      <c r="O8" s="368"/>
      <c r="P8" s="432"/>
      <c r="Q8" s="391"/>
      <c r="R8" s="433">
        <f>(初期設定!C43)</f>
        <v>7</v>
      </c>
      <c r="S8" s="431" t="str">
        <f>(初期設定!D43)</f>
        <v>宮崎県立宮崎西高等学校</v>
      </c>
      <c r="T8" s="431" t="str">
        <f>(初期設定!F43)</f>
        <v>07miyanishi</v>
      </c>
    </row>
    <row r="9" spans="1:21" ht="26.25" customHeight="1" thickBot="1" x14ac:dyDescent="0.2">
      <c r="A9" s="366"/>
      <c r="B9" s="437" t="s">
        <v>244</v>
      </c>
      <c r="C9" s="438"/>
      <c r="D9" s="367"/>
      <c r="E9" s="691" t="str">
        <f>IF(ISERROR(VLOOKUP(C9,(初期設定!D37):(初期設定!R113),11,0)),"",VLOOKUP(C9,(初期設定!D37):(初期設定!R113),11,0))</f>
        <v/>
      </c>
      <c r="F9" s="691"/>
      <c r="G9" s="367"/>
      <c r="H9" s="367"/>
      <c r="I9" s="367"/>
      <c r="J9" s="367"/>
      <c r="K9" s="367"/>
      <c r="L9" s="368"/>
      <c r="M9" s="368"/>
      <c r="N9" s="368"/>
      <c r="O9" s="368"/>
      <c r="P9" s="432"/>
      <c r="Q9" s="391"/>
      <c r="R9" s="433">
        <f>(初期設定!C44)</f>
        <v>8</v>
      </c>
      <c r="S9" s="431" t="str">
        <f>(初期設定!D44)</f>
        <v>宮崎県立宮崎農業高等学校</v>
      </c>
      <c r="T9" s="431" t="str">
        <f>(初期設定!F44)</f>
        <v>08miyano</v>
      </c>
    </row>
    <row r="10" spans="1:21" ht="7.5" customHeight="1" thickBot="1" x14ac:dyDescent="0.3">
      <c r="A10" s="366"/>
      <c r="B10" s="367"/>
      <c r="C10" s="367"/>
      <c r="D10" s="367"/>
      <c r="E10" s="367"/>
      <c r="F10" s="367" ph="1"/>
      <c r="G10" s="367"/>
      <c r="H10" s="367"/>
      <c r="I10" s="367"/>
      <c r="J10" s="367"/>
      <c r="K10" s="367"/>
      <c r="L10" s="368"/>
      <c r="M10" s="368"/>
      <c r="N10" s="368"/>
      <c r="O10" s="368"/>
      <c r="P10" s="432"/>
      <c r="Q10" s="391"/>
      <c r="R10" s="433">
        <f>(初期設定!C45)</f>
        <v>9</v>
      </c>
      <c r="S10" s="431" t="str">
        <f>(初期設定!D45)</f>
        <v>宮崎県立宮崎東高等学校</v>
      </c>
      <c r="T10" s="431" t="str">
        <f>(初期設定!F45)</f>
        <v>09miyahigashi</v>
      </c>
    </row>
    <row r="11" spans="1:21" ht="19.5" customHeight="1" thickBot="1" x14ac:dyDescent="0.2">
      <c r="A11" s="366"/>
      <c r="B11" s="683" t="s">
        <v>516</v>
      </c>
      <c r="C11" s="684"/>
      <c r="D11" s="684"/>
      <c r="E11" s="684"/>
      <c r="F11" s="684"/>
      <c r="G11" s="685"/>
      <c r="H11" s="367"/>
      <c r="I11" s="367"/>
      <c r="J11" s="367"/>
      <c r="K11" s="367"/>
      <c r="L11" s="368"/>
      <c r="M11" s="368"/>
      <c r="N11" s="368"/>
      <c r="O11" s="368"/>
      <c r="P11" s="432"/>
      <c r="Q11" s="391"/>
      <c r="R11" s="433">
        <f>(初期設定!C46)</f>
        <v>10</v>
      </c>
      <c r="S11" s="431" t="str">
        <f>(初期設定!D46)</f>
        <v>宮崎県立宮崎南高等学校</v>
      </c>
      <c r="T11" s="431" t="str">
        <f>(初期設定!F46)</f>
        <v>10miyaminami</v>
      </c>
    </row>
    <row r="12" spans="1:21" ht="7.5" customHeight="1" x14ac:dyDescent="0.25">
      <c r="A12" s="366"/>
      <c r="B12" s="367"/>
      <c r="C12" s="367"/>
      <c r="D12" s="367"/>
      <c r="E12" s="367"/>
      <c r="F12" s="367" ph="1"/>
      <c r="G12" s="367"/>
      <c r="H12" s="367"/>
      <c r="I12" s="367"/>
      <c r="J12" s="367"/>
      <c r="K12" s="367"/>
      <c r="L12" s="368"/>
      <c r="M12" s="368"/>
      <c r="N12" s="368"/>
      <c r="O12" s="368"/>
      <c r="P12" s="432"/>
      <c r="Q12" s="391"/>
      <c r="R12" s="433">
        <f>(初期設定!C47)</f>
        <v>13</v>
      </c>
      <c r="S12" s="431" t="str">
        <f>(初期設定!D47)</f>
        <v>宮崎県立本庄高等学校</v>
      </c>
      <c r="T12" s="431" t="str">
        <f>(初期設定!F47)</f>
        <v>13honjo</v>
      </c>
    </row>
    <row r="13" spans="1:21" ht="27.75" customHeight="1" x14ac:dyDescent="0.15">
      <c r="A13" s="366"/>
      <c r="B13" s="437" t="s">
        <v>245</v>
      </c>
      <c r="C13" s="439"/>
      <c r="D13" s="367"/>
      <c r="E13" s="367"/>
      <c r="F13" s="367"/>
      <c r="G13" s="367"/>
      <c r="H13" s="367"/>
      <c r="I13" s="367"/>
      <c r="J13" s="367"/>
      <c r="K13" s="367"/>
      <c r="L13" s="368"/>
      <c r="M13" s="368"/>
      <c r="N13" s="368"/>
      <c r="O13" s="368"/>
      <c r="P13" s="432"/>
      <c r="Q13" s="391"/>
      <c r="R13" s="433">
        <f>(初期設定!C48)</f>
        <v>14</v>
      </c>
      <c r="S13" s="431" t="str">
        <f>(初期設定!D48)</f>
        <v>宮崎県立高鍋高等学校</v>
      </c>
      <c r="T13" s="431" t="str">
        <f>(初期設定!F48)</f>
        <v>14takanabe</v>
      </c>
    </row>
    <row r="14" spans="1:21" ht="6" customHeight="1" thickBot="1" x14ac:dyDescent="0.2">
      <c r="A14" s="366"/>
      <c r="B14" s="367"/>
      <c r="C14" s="367"/>
      <c r="D14" s="367"/>
      <c r="E14" s="367"/>
      <c r="F14" s="367"/>
      <c r="G14" s="367"/>
      <c r="H14" s="367"/>
      <c r="I14" s="367"/>
      <c r="J14" s="367"/>
      <c r="K14" s="367"/>
      <c r="L14" s="368"/>
      <c r="M14" s="368"/>
      <c r="N14" s="368"/>
      <c r="O14" s="368"/>
      <c r="P14" s="432"/>
      <c r="Q14" s="391"/>
      <c r="R14" s="433">
        <f>(初期設定!C49)</f>
        <v>15</v>
      </c>
      <c r="S14" s="431" t="str">
        <f>(初期設定!D49)</f>
        <v>宮崎県立高鍋農業高等学校</v>
      </c>
      <c r="T14" s="431" t="str">
        <f>(初期設定!F49)</f>
        <v>15takano</v>
      </c>
    </row>
    <row r="15" spans="1:21" ht="19.5" customHeight="1" thickBot="1" x14ac:dyDescent="0.2">
      <c r="A15" s="367"/>
      <c r="B15" s="683" t="str">
        <f>IF(C13="参加申し込みしない","③　(ア)のみ入力して次にお進みください","③　ご自身の学校情報など（ア）～（オ）について、以下に入力してください。")</f>
        <v>③　ご自身の学校情報など（ア）～（オ）について、以下に入力してください。</v>
      </c>
      <c r="C15" s="684"/>
      <c r="D15" s="684"/>
      <c r="E15" s="684"/>
      <c r="F15" s="684"/>
      <c r="G15" s="685"/>
      <c r="H15" s="367"/>
      <c r="I15" s="367"/>
      <c r="J15" s="367"/>
      <c r="K15" s="367"/>
      <c r="L15" s="368"/>
      <c r="M15" s="368"/>
      <c r="N15" s="368"/>
      <c r="O15" s="368"/>
      <c r="P15" s="432"/>
      <c r="Q15" s="391"/>
      <c r="R15" s="433">
        <f>(初期設定!C50)</f>
        <v>16</v>
      </c>
      <c r="S15" s="431" t="str">
        <f>(初期設定!D50)</f>
        <v>宮崎県立都農高等学校</v>
      </c>
      <c r="T15" s="431" t="str">
        <f>(初期設定!F50)</f>
        <v>16tsuno</v>
      </c>
    </row>
    <row r="16" spans="1:21" ht="8.25" customHeight="1" x14ac:dyDescent="0.15">
      <c r="A16" s="367"/>
      <c r="B16" s="367"/>
      <c r="C16" s="367"/>
      <c r="D16" s="440"/>
      <c r="E16" s="367"/>
      <c r="F16" s="367"/>
      <c r="G16" s="367"/>
      <c r="H16" s="367"/>
      <c r="I16" s="367"/>
      <c r="J16" s="367"/>
      <c r="K16" s="367"/>
      <c r="L16" s="368"/>
      <c r="M16" s="368"/>
      <c r="N16" s="368"/>
      <c r="O16" s="368"/>
      <c r="P16" s="432"/>
      <c r="Q16" s="391"/>
      <c r="R16" s="433">
        <f>(初期設定!C51)</f>
        <v>17</v>
      </c>
      <c r="S16" s="431" t="str">
        <f>(初期設定!D51)</f>
        <v>宮崎県立妻高等学校</v>
      </c>
      <c r="T16" s="431" t="str">
        <f>(初期設定!F51)</f>
        <v>17tsuma</v>
      </c>
    </row>
    <row r="17" spans="1:21" ht="26.25" customHeight="1" x14ac:dyDescent="0.2">
      <c r="A17" s="367"/>
      <c r="B17" s="437" t="s">
        <v>246</v>
      </c>
      <c r="C17" s="441"/>
      <c r="D17" s="442"/>
      <c r="E17" s="686" t="s">
        <v>247</v>
      </c>
      <c r="F17" s="686"/>
      <c r="G17" s="686"/>
      <c r="H17" s="686"/>
      <c r="I17" s="443"/>
      <c r="J17" s="367"/>
      <c r="K17" s="367"/>
      <c r="L17" s="368"/>
      <c r="M17" s="368"/>
      <c r="N17" s="368"/>
      <c r="O17" s="368"/>
      <c r="P17" s="432"/>
      <c r="Q17" s="391"/>
      <c r="R17" s="433">
        <f>(初期設定!C52)</f>
        <v>21</v>
      </c>
      <c r="S17" s="431" t="str">
        <f>(初期設定!D52)</f>
        <v>宮崎県立高城高等学校</v>
      </c>
      <c r="T17" s="431" t="str">
        <f>(初期設定!F52)</f>
        <v>21takajo</v>
      </c>
    </row>
    <row r="18" spans="1:21" ht="6.75" customHeight="1" x14ac:dyDescent="0.15">
      <c r="A18" s="367"/>
      <c r="B18" s="444"/>
      <c r="C18" s="367"/>
      <c r="D18" s="367"/>
      <c r="E18" s="367"/>
      <c r="F18" s="367"/>
      <c r="G18" s="367"/>
      <c r="H18" s="367"/>
      <c r="I18" s="367"/>
      <c r="J18" s="367"/>
      <c r="K18" s="367"/>
      <c r="L18" s="368"/>
      <c r="M18" s="368"/>
      <c r="N18" s="368"/>
      <c r="O18" s="368"/>
      <c r="P18" s="432"/>
      <c r="Q18" s="391"/>
      <c r="R18" s="433">
        <f>(初期設定!C53)</f>
        <v>22</v>
      </c>
      <c r="S18" s="431" t="str">
        <f>(初期設定!D53)</f>
        <v>宮崎県立都城泉ヶ丘高等学校</v>
      </c>
      <c r="T18" s="431" t="str">
        <f>(初期設定!F53)</f>
        <v>22izumigaoka</v>
      </c>
    </row>
    <row r="19" spans="1:21" ht="26.25" customHeight="1" x14ac:dyDescent="0.15">
      <c r="A19" s="367"/>
      <c r="B19" s="437" t="s">
        <v>248</v>
      </c>
      <c r="C19" s="441"/>
      <c r="D19" s="445"/>
      <c r="E19" s="437" t="s">
        <v>249</v>
      </c>
      <c r="F19" s="446"/>
      <c r="G19" s="688" t="s">
        <v>250</v>
      </c>
      <c r="H19" s="689"/>
      <c r="I19" s="689"/>
      <c r="J19" s="689"/>
      <c r="K19" s="689"/>
      <c r="L19" s="689"/>
      <c r="M19" s="368"/>
      <c r="N19" s="368"/>
      <c r="O19" s="368"/>
      <c r="P19" s="432"/>
      <c r="Q19" s="391"/>
      <c r="R19" s="433">
        <f>(初期設定!C54)</f>
        <v>23</v>
      </c>
      <c r="S19" s="431" t="str">
        <f>(初期設定!D54)</f>
        <v>宮崎県立都城西高等学校</v>
      </c>
      <c r="T19" s="431" t="str">
        <f>(初期設定!F54)</f>
        <v>23tonishi</v>
      </c>
    </row>
    <row r="20" spans="1:21" ht="6.75" customHeight="1" x14ac:dyDescent="0.15">
      <c r="A20" s="367"/>
      <c r="B20" s="444"/>
      <c r="C20" s="367"/>
      <c r="D20" s="367"/>
      <c r="E20" s="367"/>
      <c r="F20" s="367"/>
      <c r="G20" s="367"/>
      <c r="H20" s="367"/>
      <c r="I20" s="367"/>
      <c r="J20" s="367"/>
      <c r="K20" s="367"/>
      <c r="L20" s="368"/>
      <c r="M20" s="368"/>
      <c r="N20" s="368"/>
      <c r="O20" s="368"/>
      <c r="P20" s="432"/>
      <c r="Q20" s="391"/>
      <c r="R20" s="433">
        <f>(初期設定!C55)</f>
        <v>24</v>
      </c>
      <c r="S20" s="431" t="str">
        <f>(初期設定!D55)</f>
        <v>宮崎県立都城工業高等学校</v>
      </c>
      <c r="T20" s="431" t="str">
        <f>(初期設定!F55)</f>
        <v>24toko</v>
      </c>
    </row>
    <row r="21" spans="1:21" ht="26.25" customHeight="1" x14ac:dyDescent="0.15">
      <c r="A21" s="367"/>
      <c r="B21" s="437" t="s">
        <v>251</v>
      </c>
      <c r="C21" s="441"/>
      <c r="D21" s="445"/>
      <c r="E21" s="367"/>
      <c r="F21" s="367"/>
      <c r="G21" s="367"/>
      <c r="H21" s="367"/>
      <c r="I21" s="367"/>
      <c r="J21" s="367"/>
      <c r="K21" s="367"/>
      <c r="L21" s="367"/>
      <c r="M21" s="368"/>
      <c r="N21" s="368"/>
      <c r="O21" s="368"/>
      <c r="P21" s="432"/>
      <c r="Q21" s="391"/>
      <c r="R21" s="433">
        <f>(初期設定!C56)</f>
        <v>25</v>
      </c>
      <c r="S21" s="431" t="str">
        <f>(初期設定!D56)</f>
        <v>宮崎県立都城商業高等学校</v>
      </c>
      <c r="T21" s="431" t="str">
        <f>(初期設定!F56)</f>
        <v>25tosho</v>
      </c>
    </row>
    <row r="22" spans="1:21" ht="6.75" customHeight="1" x14ac:dyDescent="0.15">
      <c r="A22" s="367"/>
      <c r="B22" s="444"/>
      <c r="C22" s="367"/>
      <c r="D22" s="367"/>
      <c r="E22" s="367"/>
      <c r="F22" s="367"/>
      <c r="G22" s="367"/>
      <c r="H22" s="367"/>
      <c r="I22" s="367"/>
      <c r="J22" s="367"/>
      <c r="K22" s="367"/>
      <c r="L22" s="368"/>
      <c r="M22" s="368"/>
      <c r="N22" s="368"/>
      <c r="O22" s="368"/>
      <c r="P22" s="432"/>
      <c r="Q22" s="391"/>
      <c r="R22" s="433">
        <f>(初期設定!C57)</f>
        <v>26</v>
      </c>
      <c r="S22" s="431" t="str">
        <f>(初期設定!D57)</f>
        <v>宮崎県立都城農業高等学校</v>
      </c>
      <c r="T22" s="431" t="str">
        <f>(初期設定!F57)</f>
        <v>26tono</v>
      </c>
    </row>
    <row r="23" spans="1:21" ht="26.25" customHeight="1" x14ac:dyDescent="0.2">
      <c r="A23" s="367"/>
      <c r="B23" s="448" t="s">
        <v>252</v>
      </c>
      <c r="C23" s="449">
        <f ca="1">TODAY()</f>
        <v>45937</v>
      </c>
      <c r="D23" s="450"/>
      <c r="E23" s="687" t="s">
        <v>253</v>
      </c>
      <c r="F23" s="687"/>
      <c r="G23" s="687"/>
      <c r="H23" s="687"/>
      <c r="I23" s="687"/>
      <c r="J23" s="687"/>
      <c r="K23" s="367"/>
      <c r="L23" s="368"/>
      <c r="M23" s="368"/>
      <c r="N23" s="368"/>
      <c r="O23" s="368"/>
      <c r="P23" s="432"/>
      <c r="Q23" s="391"/>
      <c r="R23" s="433">
        <f>(初期設定!C58)</f>
        <v>27</v>
      </c>
      <c r="S23" s="431" t="str">
        <f>(初期設定!D58)</f>
        <v>宮崎県立小林高等学校</v>
      </c>
      <c r="T23" s="431" t="str">
        <f>(初期設定!F58)</f>
        <v>27kobayashi</v>
      </c>
    </row>
    <row r="24" spans="1:21" ht="5.25" customHeight="1" x14ac:dyDescent="0.15">
      <c r="A24" s="367"/>
      <c r="B24" s="367"/>
      <c r="C24" s="367"/>
      <c r="D24" s="367"/>
      <c r="E24" s="367"/>
      <c r="F24" s="367"/>
      <c r="G24" s="367"/>
      <c r="H24" s="367"/>
      <c r="I24" s="367"/>
      <c r="J24" s="367"/>
      <c r="K24" s="367"/>
      <c r="L24" s="368"/>
      <c r="M24" s="368"/>
      <c r="N24" s="368"/>
      <c r="O24" s="368"/>
      <c r="P24" s="432"/>
      <c r="Q24" s="391"/>
      <c r="R24" s="433">
        <f>(初期設定!C59)</f>
        <v>28</v>
      </c>
      <c r="S24" s="431" t="str">
        <f>(初期設定!D59)</f>
        <v>宮崎県立小林秀峰高等学校</v>
      </c>
      <c r="T24" s="431" t="str">
        <f>(初期設定!F59)</f>
        <v>28syuho</v>
      </c>
    </row>
    <row r="25" spans="1:21" ht="36.75" customHeight="1" x14ac:dyDescent="0.15">
      <c r="A25" s="367"/>
      <c r="B25" s="367"/>
      <c r="C25" s="367"/>
      <c r="D25" s="367"/>
      <c r="E25" s="367"/>
      <c r="F25" s="367"/>
      <c r="G25" s="367"/>
      <c r="H25" s="367"/>
      <c r="I25" s="367"/>
      <c r="J25" s="367"/>
      <c r="K25" s="367"/>
      <c r="L25" s="368"/>
      <c r="M25" s="368"/>
      <c r="N25" s="368"/>
      <c r="O25" s="368"/>
      <c r="P25" s="432"/>
      <c r="Q25" s="391"/>
      <c r="R25" s="433">
        <f>(初期設定!C60)</f>
        <v>29</v>
      </c>
      <c r="S25" s="431" t="str">
        <f>(初期設定!D60)</f>
        <v>宮崎県立飯野高等学校</v>
      </c>
      <c r="T25" s="431" t="str">
        <f>(初期設定!F60)</f>
        <v>29iino</v>
      </c>
    </row>
    <row r="26" spans="1:21" ht="8.25" customHeight="1" x14ac:dyDescent="0.15">
      <c r="A26" s="367"/>
      <c r="B26" s="367"/>
      <c r="C26" s="367"/>
      <c r="D26" s="367"/>
      <c r="E26" s="367"/>
      <c r="F26" s="367"/>
      <c r="G26" s="367"/>
      <c r="H26" s="367"/>
      <c r="I26" s="367"/>
      <c r="J26" s="367"/>
      <c r="K26" s="367"/>
      <c r="L26" s="368"/>
      <c r="M26" s="368"/>
      <c r="N26" s="368"/>
      <c r="O26" s="368"/>
      <c r="P26" s="432"/>
      <c r="Q26" s="391"/>
      <c r="R26" s="433">
        <f>(初期設定!C61)</f>
        <v>41</v>
      </c>
      <c r="S26" s="431" t="str">
        <f>(初期設定!D61)</f>
        <v>宮崎県立延岡高等学校</v>
      </c>
      <c r="T26" s="431" t="str">
        <f>(初期設定!F61)</f>
        <v>41nobetaka</v>
      </c>
    </row>
    <row r="27" spans="1:21" x14ac:dyDescent="0.15">
      <c r="A27" s="367"/>
      <c r="B27" s="367"/>
      <c r="C27" s="367"/>
      <c r="D27" s="367"/>
      <c r="E27" s="367"/>
      <c r="F27" s="367"/>
      <c r="G27" s="367"/>
      <c r="H27" s="367"/>
      <c r="I27" s="367"/>
      <c r="J27" s="367"/>
      <c r="K27" s="367"/>
      <c r="L27" s="368"/>
      <c r="M27" s="368"/>
      <c r="N27" s="368"/>
      <c r="O27" s="368"/>
      <c r="P27" s="432"/>
      <c r="Q27" s="391"/>
      <c r="R27" s="433">
        <f>(初期設定!C62)</f>
        <v>42</v>
      </c>
      <c r="S27" s="431" t="str">
        <f>(初期設定!D62)</f>
        <v>宮崎県立延岡工業高等学校</v>
      </c>
      <c r="T27" s="431" t="str">
        <f>(初期設定!F62)</f>
        <v>42nobeko</v>
      </c>
    </row>
    <row r="28" spans="1:21" s="370" customFormat="1" x14ac:dyDescent="0.15">
      <c r="A28" s="367"/>
      <c r="B28" s="367"/>
      <c r="C28" s="367"/>
      <c r="D28" s="367"/>
      <c r="E28" s="367"/>
      <c r="F28" s="367"/>
      <c r="G28" s="367"/>
      <c r="H28" s="367"/>
      <c r="I28" s="367"/>
      <c r="J28" s="367"/>
      <c r="K28" s="367"/>
      <c r="L28" s="368"/>
      <c r="M28" s="368"/>
      <c r="N28" s="368"/>
      <c r="O28" s="368"/>
      <c r="P28" s="432"/>
      <c r="Q28" s="391"/>
      <c r="R28" s="433">
        <f>(初期設定!C63)</f>
        <v>43</v>
      </c>
      <c r="S28" s="431" t="str">
        <f>(初期設定!D63)</f>
        <v>宮崎県立延岡商業高等学校</v>
      </c>
      <c r="T28" s="431" t="str">
        <f>(初期設定!F63)</f>
        <v>43nobesho</v>
      </c>
      <c r="U28" s="71"/>
    </row>
    <row r="29" spans="1:21" s="370" customFormat="1" x14ac:dyDescent="0.15">
      <c r="A29" s="367"/>
      <c r="B29" s="367"/>
      <c r="C29" s="367"/>
      <c r="D29" s="367"/>
      <c r="E29" s="367"/>
      <c r="F29" s="367"/>
      <c r="G29" s="367"/>
      <c r="H29" s="367"/>
      <c r="I29" s="367"/>
      <c r="J29" s="367"/>
      <c r="K29" s="367"/>
      <c r="L29" s="368"/>
      <c r="M29" s="368"/>
      <c r="N29" s="368"/>
      <c r="O29" s="368"/>
      <c r="P29" s="432"/>
      <c r="Q29" s="391"/>
      <c r="R29" s="433">
        <f>(初期設定!C64)</f>
        <v>44</v>
      </c>
      <c r="S29" s="431" t="str">
        <f>(初期設定!D64)</f>
        <v>宮崎県立延岡星雲高等学校</v>
      </c>
      <c r="T29" s="431" t="str">
        <f>(初期設定!F64)</f>
        <v>44seiun</v>
      </c>
      <c r="U29" s="71"/>
    </row>
    <row r="30" spans="1:21" s="370" customFormat="1" x14ac:dyDescent="0.15">
      <c r="A30" s="367"/>
      <c r="B30" s="367"/>
      <c r="C30" s="367"/>
      <c r="D30" s="367"/>
      <c r="E30" s="367"/>
      <c r="F30" s="367"/>
      <c r="G30" s="367"/>
      <c r="H30" s="367"/>
      <c r="I30" s="367"/>
      <c r="J30" s="367"/>
      <c r="K30" s="367"/>
      <c r="L30" s="368"/>
      <c r="M30" s="368"/>
      <c r="N30" s="368"/>
      <c r="O30" s="368"/>
      <c r="P30" s="432"/>
      <c r="Q30" s="391"/>
      <c r="R30" s="433">
        <f>(初期設定!C65)</f>
        <v>45</v>
      </c>
      <c r="S30" s="431" t="str">
        <f>(初期設定!D65)</f>
        <v>宮崎県立延岡青朋高等学校</v>
      </c>
      <c r="T30" s="431" t="str">
        <f>(初期設定!F65)</f>
        <v>45seiho</v>
      </c>
      <c r="U30" s="71"/>
    </row>
    <row r="31" spans="1:21" s="370" customFormat="1" x14ac:dyDescent="0.15">
      <c r="A31" s="367"/>
      <c r="B31" s="367"/>
      <c r="C31" s="367"/>
      <c r="D31" s="367"/>
      <c r="E31" s="367"/>
      <c r="F31" s="367"/>
      <c r="G31" s="367"/>
      <c r="H31" s="367"/>
      <c r="I31" s="367"/>
      <c r="J31" s="367"/>
      <c r="K31" s="367"/>
      <c r="L31" s="368"/>
      <c r="M31" s="368"/>
      <c r="N31" s="368"/>
      <c r="O31" s="368"/>
      <c r="P31" s="432"/>
      <c r="Q31" s="391"/>
      <c r="R31" s="433">
        <f>(初期設定!C66)</f>
        <v>46</v>
      </c>
      <c r="S31" s="431" t="str">
        <f>(初期設定!D66)</f>
        <v>宮崎県立富島高等学校</v>
      </c>
      <c r="T31" s="431" t="str">
        <f>(初期設定!F66)</f>
        <v>46tomishima</v>
      </c>
      <c r="U31" s="71"/>
    </row>
    <row r="32" spans="1:21" s="370" customFormat="1" x14ac:dyDescent="0.15">
      <c r="A32" s="367"/>
      <c r="B32" s="367"/>
      <c r="C32" s="367"/>
      <c r="D32" s="367"/>
      <c r="E32" s="367"/>
      <c r="F32" s="367"/>
      <c r="G32" s="367"/>
      <c r="H32" s="367"/>
      <c r="I32" s="367"/>
      <c r="J32" s="367"/>
      <c r="K32" s="367"/>
      <c r="L32" s="368"/>
      <c r="M32" s="368"/>
      <c r="N32" s="368"/>
      <c r="O32" s="368"/>
      <c r="P32" s="432"/>
      <c r="Q32" s="391"/>
      <c r="R32" s="433">
        <f>(初期設定!C67)</f>
        <v>47</v>
      </c>
      <c r="S32" s="431" t="str">
        <f>(初期設定!D67)</f>
        <v>宮崎県立日向高等学校</v>
      </c>
      <c r="T32" s="431" t="str">
        <f>(初期設定!F67)</f>
        <v>47hyuga</v>
      </c>
      <c r="U32" s="71"/>
    </row>
    <row r="33" spans="1:21" s="370" customFormat="1" x14ac:dyDescent="0.15">
      <c r="A33" s="367"/>
      <c r="B33" s="367"/>
      <c r="C33" s="367"/>
      <c r="D33" s="367"/>
      <c r="E33" s="367"/>
      <c r="F33" s="367"/>
      <c r="G33" s="367"/>
      <c r="H33" s="367"/>
      <c r="I33" s="367"/>
      <c r="J33" s="367"/>
      <c r="K33" s="367"/>
      <c r="L33" s="368"/>
      <c r="M33" s="368"/>
      <c r="N33" s="368"/>
      <c r="O33" s="368"/>
      <c r="P33" s="432"/>
      <c r="Q33" s="391"/>
      <c r="R33" s="433">
        <f>(初期設定!C68)</f>
        <v>48</v>
      </c>
      <c r="S33" s="431" t="str">
        <f>(初期設定!D68)</f>
        <v>宮崎県立日向工業高等学校</v>
      </c>
      <c r="T33" s="431" t="str">
        <f>(初期設定!F68)</f>
        <v>48hyugakogyo</v>
      </c>
      <c r="U33" s="71"/>
    </row>
    <row r="34" spans="1:21" s="370" customFormat="1" x14ac:dyDescent="0.15">
      <c r="A34" s="367"/>
      <c r="B34" s="367"/>
      <c r="C34" s="367"/>
      <c r="D34" s="367"/>
      <c r="E34" s="367"/>
      <c r="F34" s="367"/>
      <c r="G34" s="367"/>
      <c r="H34" s="367"/>
      <c r="I34" s="367"/>
      <c r="J34" s="367"/>
      <c r="K34" s="367"/>
      <c r="L34" s="368"/>
      <c r="M34" s="368"/>
      <c r="N34" s="368"/>
      <c r="O34" s="368"/>
      <c r="P34" s="432"/>
      <c r="Q34" s="391"/>
      <c r="R34" s="433">
        <f>(初期設定!C69)</f>
        <v>49</v>
      </c>
      <c r="S34" s="431" t="str">
        <f>(初期設定!D69)</f>
        <v>宮崎県立門川高等学校</v>
      </c>
      <c r="T34" s="431" t="str">
        <f>(初期設定!F69)</f>
        <v>49kadokawa</v>
      </c>
      <c r="U34" s="71"/>
    </row>
    <row r="35" spans="1:21" s="370" customFormat="1" x14ac:dyDescent="0.15">
      <c r="A35" s="367"/>
      <c r="B35" s="367"/>
      <c r="C35" s="367"/>
      <c r="D35" s="367"/>
      <c r="E35" s="367"/>
      <c r="F35" s="367"/>
      <c r="G35" s="367"/>
      <c r="H35" s="367"/>
      <c r="I35" s="367"/>
      <c r="J35" s="367"/>
      <c r="K35" s="367"/>
      <c r="L35" s="368"/>
      <c r="M35" s="368"/>
      <c r="N35" s="368"/>
      <c r="O35" s="368"/>
      <c r="P35" s="432"/>
      <c r="Q35" s="391"/>
      <c r="R35" s="433">
        <f>(初期設定!C70)</f>
        <v>50</v>
      </c>
      <c r="S35" s="431" t="str">
        <f>(初期設定!D70)</f>
        <v>宮崎県立高千穂高等学校</v>
      </c>
      <c r="T35" s="431" t="str">
        <f>(初期設定!F70)</f>
        <v>50takachiho</v>
      </c>
      <c r="U35" s="71"/>
    </row>
    <row r="36" spans="1:21" s="370" customFormat="1" x14ac:dyDescent="0.15">
      <c r="A36" s="367"/>
      <c r="B36" s="367"/>
      <c r="C36" s="367"/>
      <c r="D36" s="367"/>
      <c r="E36" s="367"/>
      <c r="F36" s="367"/>
      <c r="G36" s="367"/>
      <c r="H36" s="367"/>
      <c r="I36" s="367"/>
      <c r="J36" s="367"/>
      <c r="K36" s="367"/>
      <c r="L36" s="368"/>
      <c r="M36" s="368"/>
      <c r="N36" s="368"/>
      <c r="O36" s="368"/>
      <c r="P36" s="432"/>
      <c r="Q36" s="391"/>
      <c r="R36" s="433">
        <f>(初期設定!C71)</f>
        <v>51</v>
      </c>
      <c r="S36" s="431" t="str">
        <f>(初期設定!D71)</f>
        <v>宮崎県立五ヶ瀬中等教育学校</v>
      </c>
      <c r="T36" s="431" t="str">
        <f>(初期設定!F71)</f>
        <v>51gokase</v>
      </c>
      <c r="U36" s="71"/>
    </row>
    <row r="37" spans="1:21" s="370" customFormat="1" x14ac:dyDescent="0.15">
      <c r="A37" s="367"/>
      <c r="B37" s="367"/>
      <c r="C37" s="367"/>
      <c r="D37" s="367"/>
      <c r="E37" s="367"/>
      <c r="F37" s="367"/>
      <c r="G37" s="367"/>
      <c r="H37" s="367"/>
      <c r="I37" s="367"/>
      <c r="J37" s="367"/>
      <c r="K37" s="367"/>
      <c r="L37" s="368"/>
      <c r="M37" s="368"/>
      <c r="N37" s="368"/>
      <c r="O37" s="368"/>
      <c r="P37" s="432"/>
      <c r="Q37" s="391"/>
      <c r="R37" s="433">
        <f>(初期設定!C72)</f>
        <v>61</v>
      </c>
      <c r="S37" s="431" t="str">
        <f>(初期設定!D72)</f>
        <v>宮崎県立日南高等学校</v>
      </c>
      <c r="T37" s="431" t="str">
        <f>(初期設定!F72)</f>
        <v>61nichinan</v>
      </c>
      <c r="U37" s="71"/>
    </row>
    <row r="38" spans="1:21" s="370" customFormat="1" x14ac:dyDescent="0.15">
      <c r="A38" s="367"/>
      <c r="B38" s="367"/>
      <c r="C38" s="367"/>
      <c r="D38" s="367"/>
      <c r="E38" s="367"/>
      <c r="F38" s="367"/>
      <c r="G38" s="367"/>
      <c r="H38" s="367"/>
      <c r="I38" s="367"/>
      <c r="J38" s="367"/>
      <c r="K38" s="367"/>
      <c r="L38" s="368"/>
      <c r="M38" s="368"/>
      <c r="N38" s="368"/>
      <c r="O38" s="368"/>
      <c r="P38" s="432"/>
      <c r="Q38" s="391"/>
      <c r="R38" s="433">
        <f>(初期設定!C73)</f>
        <v>62</v>
      </c>
      <c r="S38" s="431" t="str">
        <f>(初期設定!D73)</f>
        <v>宮崎県立日南振徳高等学校</v>
      </c>
      <c r="T38" s="431" t="str">
        <f>(初期設定!F73)</f>
        <v>62shintoku</v>
      </c>
      <c r="U38" s="71"/>
    </row>
    <row r="39" spans="1:21" s="370" customFormat="1" x14ac:dyDescent="0.15">
      <c r="A39" s="367"/>
      <c r="B39" s="367"/>
      <c r="C39" s="367"/>
      <c r="D39" s="367"/>
      <c r="E39" s="367"/>
      <c r="F39" s="367"/>
      <c r="G39" s="367"/>
      <c r="H39" s="367"/>
      <c r="I39" s="367"/>
      <c r="J39" s="367"/>
      <c r="K39" s="367"/>
      <c r="L39" s="368"/>
      <c r="M39" s="368"/>
      <c r="N39" s="368"/>
      <c r="O39" s="368"/>
      <c r="P39" s="432"/>
      <c r="Q39" s="391"/>
      <c r="R39" s="433">
        <f>(初期設定!C74)</f>
        <v>63</v>
      </c>
      <c r="S39" s="431" t="str">
        <f>(初期設定!D74)</f>
        <v>宮崎県立福島高等学校</v>
      </c>
      <c r="T39" s="431" t="str">
        <f>(初期設定!F74)</f>
        <v>63ｆukushima</v>
      </c>
      <c r="U39" s="71"/>
    </row>
    <row r="40" spans="1:21" s="370" customFormat="1" x14ac:dyDescent="0.15">
      <c r="A40" s="367"/>
      <c r="B40" s="367"/>
      <c r="C40" s="367"/>
      <c r="D40" s="367"/>
      <c r="E40" s="367"/>
      <c r="F40" s="367"/>
      <c r="G40" s="367"/>
      <c r="H40" s="367"/>
      <c r="I40" s="367"/>
      <c r="J40" s="367"/>
      <c r="K40" s="367"/>
      <c r="L40" s="368"/>
      <c r="M40" s="368"/>
      <c r="N40" s="368"/>
      <c r="O40" s="368"/>
      <c r="P40" s="432"/>
      <c r="Q40" s="391"/>
      <c r="R40" s="433">
        <f>(初期設定!C75)</f>
        <v>71</v>
      </c>
      <c r="S40" s="431" t="str">
        <f>(初期設定!D75)</f>
        <v>日南学園高等学校 宮崎穎学館</v>
      </c>
      <c r="T40" s="431" t="str">
        <f>(初期設定!F75)</f>
        <v>71eigakukan</v>
      </c>
      <c r="U40" s="71"/>
    </row>
    <row r="41" spans="1:21" s="452" customFormat="1" x14ac:dyDescent="0.15">
      <c r="A41" s="367"/>
      <c r="B41" s="367"/>
      <c r="C41" s="367"/>
      <c r="D41" s="367"/>
      <c r="E41" s="367"/>
      <c r="F41" s="367"/>
      <c r="G41" s="367"/>
      <c r="H41" s="367"/>
      <c r="I41" s="367"/>
      <c r="J41" s="367"/>
      <c r="K41" s="367"/>
      <c r="L41" s="368"/>
      <c r="M41" s="368"/>
      <c r="N41" s="368"/>
      <c r="O41" s="368"/>
      <c r="P41" s="432"/>
      <c r="Q41" s="391"/>
      <c r="R41" s="433">
        <f>(初期設定!C76)</f>
        <v>72</v>
      </c>
      <c r="S41" s="431" t="str">
        <f>(初期設定!D76)</f>
        <v>日章学園高等学校</v>
      </c>
      <c r="T41" s="431" t="str">
        <f>(初期設定!F76)</f>
        <v>72nissho</v>
      </c>
      <c r="U41" s="451"/>
    </row>
    <row r="42" spans="1:21" s="452" customFormat="1" x14ac:dyDescent="0.15">
      <c r="A42" s="367"/>
      <c r="B42" s="367"/>
      <c r="C42" s="367"/>
      <c r="D42" s="367"/>
      <c r="E42" s="367"/>
      <c r="F42" s="367"/>
      <c r="G42" s="367"/>
      <c r="H42" s="367"/>
      <c r="I42" s="367"/>
      <c r="J42" s="367"/>
      <c r="K42" s="367"/>
      <c r="L42" s="368"/>
      <c r="M42" s="368"/>
      <c r="N42" s="368"/>
      <c r="O42" s="368"/>
      <c r="P42" s="432"/>
      <c r="Q42" s="391"/>
      <c r="R42" s="433">
        <f>(初期設定!C77)</f>
        <v>73</v>
      </c>
      <c r="S42" s="431" t="str">
        <f>(初期設定!D77)</f>
        <v>日向学院高等学校</v>
      </c>
      <c r="T42" s="431" t="str">
        <f>(初期設定!F77)</f>
        <v>73hyugagakuin</v>
      </c>
      <c r="U42" s="451"/>
    </row>
    <row r="43" spans="1:21" s="452" customFormat="1" x14ac:dyDescent="0.15">
      <c r="A43" s="367"/>
      <c r="B43" s="367"/>
      <c r="C43" s="367"/>
      <c r="D43" s="367"/>
      <c r="E43" s="367"/>
      <c r="F43" s="367"/>
      <c r="G43" s="367"/>
      <c r="H43" s="367"/>
      <c r="I43" s="367"/>
      <c r="J43" s="367"/>
      <c r="K43" s="367"/>
      <c r="L43" s="368"/>
      <c r="M43" s="368"/>
      <c r="N43" s="368"/>
      <c r="O43" s="368"/>
      <c r="P43" s="432"/>
      <c r="Q43" s="391"/>
      <c r="R43" s="433">
        <f>(初期設定!C78)</f>
        <v>74</v>
      </c>
      <c r="S43" s="431" t="str">
        <f>(初期設定!D78)</f>
        <v>鵬翔高等学校</v>
      </c>
      <c r="T43" s="431" t="str">
        <f>(初期設定!F78)</f>
        <v>74hosho</v>
      </c>
      <c r="U43" s="451"/>
    </row>
    <row r="44" spans="1:21" s="452" customFormat="1" x14ac:dyDescent="0.15">
      <c r="A44" s="367"/>
      <c r="B44" s="367"/>
      <c r="C44" s="367"/>
      <c r="D44" s="367"/>
      <c r="E44" s="367"/>
      <c r="F44" s="367"/>
      <c r="G44" s="367"/>
      <c r="H44" s="367"/>
      <c r="I44" s="367"/>
      <c r="J44" s="367"/>
      <c r="K44" s="367"/>
      <c r="L44" s="368"/>
      <c r="M44" s="368"/>
      <c r="N44" s="368"/>
      <c r="O44" s="368"/>
      <c r="P44" s="432"/>
      <c r="Q44" s="391"/>
      <c r="R44" s="433">
        <f>(初期設定!C79)</f>
        <v>75</v>
      </c>
      <c r="S44" s="431" t="str">
        <f>(初期設定!D79)</f>
        <v>宮崎日本大学高等学校</v>
      </c>
      <c r="T44" s="431" t="str">
        <f>(初期設定!F79)</f>
        <v>75nichidai</v>
      </c>
      <c r="U44" s="451"/>
    </row>
    <row r="45" spans="1:21" s="452" customFormat="1" x14ac:dyDescent="0.15">
      <c r="A45" s="367"/>
      <c r="B45" s="367"/>
      <c r="C45" s="367"/>
      <c r="D45" s="367"/>
      <c r="E45" s="367"/>
      <c r="F45" s="367"/>
      <c r="G45" s="367"/>
      <c r="H45" s="367"/>
      <c r="I45" s="367"/>
      <c r="J45" s="367"/>
      <c r="K45" s="367"/>
      <c r="L45" s="368"/>
      <c r="M45" s="368"/>
      <c r="N45" s="368"/>
      <c r="O45" s="368"/>
      <c r="P45" s="432"/>
      <c r="Q45" s="391"/>
      <c r="R45" s="433">
        <f>(初期設定!C80)</f>
        <v>76</v>
      </c>
      <c r="S45" s="431" t="str">
        <f>(初期設定!D80)</f>
        <v>宮崎第一高等学校</v>
      </c>
      <c r="T45" s="431" t="str">
        <f>(初期設定!F80)</f>
        <v>76daiichi</v>
      </c>
      <c r="U45" s="451"/>
    </row>
    <row r="46" spans="1:21" s="452" customFormat="1" x14ac:dyDescent="0.15">
      <c r="A46" s="68"/>
      <c r="B46" s="68"/>
      <c r="C46" s="68"/>
      <c r="D46" s="68"/>
      <c r="E46" s="68"/>
      <c r="F46" s="68"/>
      <c r="G46" s="68"/>
      <c r="H46" s="68"/>
      <c r="I46" s="68"/>
      <c r="J46" s="68"/>
      <c r="K46" s="68"/>
      <c r="L46" s="370"/>
      <c r="M46" s="370"/>
      <c r="N46" s="370"/>
      <c r="O46" s="370"/>
      <c r="P46" s="432"/>
      <c r="Q46" s="391"/>
      <c r="R46" s="433">
        <f>(初期設定!C81)</f>
        <v>77</v>
      </c>
      <c r="S46" s="431" t="str">
        <f>(初期設定!D81)</f>
        <v>宮崎学園高等学校</v>
      </c>
      <c r="T46" s="431" t="str">
        <f>(初期設定!F81)</f>
        <v>77miyagaku</v>
      </c>
      <c r="U46" s="451"/>
    </row>
    <row r="47" spans="1:21" s="452" customFormat="1" x14ac:dyDescent="0.15">
      <c r="A47" s="68"/>
      <c r="B47" s="68"/>
      <c r="C47" s="68"/>
      <c r="D47" s="68"/>
      <c r="E47" s="68"/>
      <c r="F47" s="68"/>
      <c r="G47" s="68"/>
      <c r="H47" s="68"/>
      <c r="I47" s="68"/>
      <c r="J47" s="68"/>
      <c r="K47" s="68"/>
      <c r="L47" s="370"/>
      <c r="M47" s="370"/>
      <c r="N47" s="370"/>
      <c r="O47" s="370"/>
      <c r="P47" s="432"/>
      <c r="Q47" s="391"/>
      <c r="R47" s="433">
        <f>(初期設定!C82)</f>
        <v>78</v>
      </c>
      <c r="S47" s="431" t="str">
        <f>(初期設定!D82)</f>
        <v>明倫館学院</v>
      </c>
      <c r="T47" s="431" t="str">
        <f>(初期設定!F82)</f>
        <v>78meirinkan</v>
      </c>
      <c r="U47" s="451"/>
    </row>
    <row r="48" spans="1:21" s="452" customFormat="1" x14ac:dyDescent="0.15">
      <c r="A48" s="68"/>
      <c r="B48" s="68"/>
      <c r="C48" s="68"/>
      <c r="D48" s="68"/>
      <c r="E48" s="68"/>
      <c r="F48" s="68"/>
      <c r="G48" s="68"/>
      <c r="H48" s="68"/>
      <c r="I48" s="68"/>
      <c r="J48" s="68"/>
      <c r="K48" s="68"/>
      <c r="L48" s="370"/>
      <c r="M48" s="370"/>
      <c r="N48" s="370"/>
      <c r="O48" s="370"/>
      <c r="P48" s="432"/>
      <c r="Q48" s="391"/>
      <c r="R48" s="433">
        <f>(初期設定!C83)</f>
        <v>79</v>
      </c>
      <c r="S48" s="431" t="str">
        <f>(初期設定!D83)</f>
        <v>日章学園九州国際高等学校</v>
      </c>
      <c r="T48" s="431" t="str">
        <f>(初期設定!F83)</f>
        <v>79kyusyukokusai</v>
      </c>
      <c r="U48" s="451"/>
    </row>
    <row r="49" spans="1:21" s="452" customFormat="1" x14ac:dyDescent="0.15">
      <c r="A49" s="68"/>
      <c r="B49" s="68"/>
      <c r="C49" s="68"/>
      <c r="D49" s="68"/>
      <c r="E49" s="68"/>
      <c r="F49" s="68"/>
      <c r="G49" s="68"/>
      <c r="H49" s="68"/>
      <c r="I49" s="68"/>
      <c r="J49" s="68"/>
      <c r="K49" s="68"/>
      <c r="L49" s="370"/>
      <c r="M49" s="370"/>
      <c r="N49" s="370"/>
      <c r="O49" s="370"/>
      <c r="P49" s="432"/>
      <c r="Q49" s="391"/>
      <c r="R49" s="433">
        <f>(初期設定!C84)</f>
        <v>80</v>
      </c>
      <c r="S49" s="431" t="str">
        <f>(初期設定!D84)</f>
        <v>小林西高等学校</v>
      </c>
      <c r="T49" s="431" t="str">
        <f>(初期設定!F84)</f>
        <v>80kobayashinishi</v>
      </c>
      <c r="U49" s="451"/>
    </row>
    <row r="50" spans="1:21" s="452" customFormat="1" x14ac:dyDescent="0.15">
      <c r="A50" s="68"/>
      <c r="B50" s="68"/>
      <c r="C50" s="68"/>
      <c r="D50" s="68"/>
      <c r="E50" s="68"/>
      <c r="F50" s="68"/>
      <c r="G50" s="68"/>
      <c r="H50" s="68"/>
      <c r="I50" s="68"/>
      <c r="J50" s="68"/>
      <c r="K50" s="68"/>
      <c r="L50" s="370"/>
      <c r="M50" s="370"/>
      <c r="N50" s="370"/>
      <c r="O50" s="370"/>
      <c r="P50" s="432"/>
      <c r="Q50" s="391"/>
      <c r="R50" s="433">
        <f>(初期設定!C85)</f>
        <v>81</v>
      </c>
      <c r="S50" s="431" t="str">
        <f>(初期設定!D85)</f>
        <v>日南学園高等学校</v>
      </c>
      <c r="T50" s="431" t="str">
        <f>(初期設定!F85)</f>
        <v>81nichinangakuen</v>
      </c>
      <c r="U50" s="451"/>
    </row>
    <row r="51" spans="1:21" s="452" customFormat="1" x14ac:dyDescent="0.15">
      <c r="A51" s="68"/>
      <c r="B51" s="68"/>
      <c r="C51" s="68"/>
      <c r="D51" s="68"/>
      <c r="E51" s="68"/>
      <c r="F51" s="68"/>
      <c r="G51" s="68"/>
      <c r="H51" s="68"/>
      <c r="I51" s="68"/>
      <c r="J51" s="68"/>
      <c r="K51" s="68"/>
      <c r="L51" s="370"/>
      <c r="M51" s="370"/>
      <c r="N51" s="370"/>
      <c r="O51" s="370"/>
      <c r="P51" s="432"/>
      <c r="Q51" s="391"/>
      <c r="R51" s="433">
        <f>(初期設定!C86)</f>
        <v>82</v>
      </c>
      <c r="S51" s="431" t="str">
        <f>(初期設定!D86)</f>
        <v>延岡学園高等学校</v>
      </c>
      <c r="T51" s="431" t="str">
        <f>(初期設定!F86)</f>
        <v>82nobeokagakuen</v>
      </c>
      <c r="U51" s="451"/>
    </row>
    <row r="52" spans="1:21" s="452" customFormat="1" x14ac:dyDescent="0.15">
      <c r="A52" s="68"/>
      <c r="B52" s="68"/>
      <c r="C52" s="68"/>
      <c r="D52" s="68"/>
      <c r="E52" s="68"/>
      <c r="F52" s="68"/>
      <c r="G52" s="68"/>
      <c r="H52" s="68"/>
      <c r="I52" s="68"/>
      <c r="J52" s="68"/>
      <c r="K52" s="68"/>
      <c r="L52" s="370"/>
      <c r="M52" s="370"/>
      <c r="N52" s="370"/>
      <c r="O52" s="370"/>
      <c r="P52" s="432"/>
      <c r="Q52" s="391"/>
      <c r="R52" s="433">
        <f>(初期設定!C87)</f>
        <v>83</v>
      </c>
      <c r="S52" s="431" t="str">
        <f>(初期設定!D87)</f>
        <v>聖心ウルスラ学園高等学校</v>
      </c>
      <c r="T52" s="431" t="str">
        <f>(初期設定!F87)</f>
        <v>83ursula</v>
      </c>
      <c r="U52" s="451"/>
    </row>
    <row r="53" spans="1:21" x14ac:dyDescent="0.15">
      <c r="P53" s="432"/>
      <c r="Q53" s="391"/>
      <c r="R53" s="433">
        <f>(初期設定!C88)</f>
        <v>84</v>
      </c>
      <c r="S53" s="431" t="str">
        <f>(初期設定!D88)</f>
        <v>都城聖ドミニコ学園高等学校</v>
      </c>
      <c r="T53" s="431" t="str">
        <f>(初期設定!F88)</f>
        <v>84dominico</v>
      </c>
    </row>
    <row r="54" spans="1:21" x14ac:dyDescent="0.15">
      <c r="P54" s="432"/>
      <c r="Q54" s="391"/>
      <c r="R54" s="433">
        <f>(初期設定!C89)</f>
        <v>85</v>
      </c>
      <c r="S54" s="431" t="str">
        <f>(初期設定!D89)</f>
        <v>都城高等学校</v>
      </c>
      <c r="T54" s="431" t="str">
        <f>(初期設定!F89)</f>
        <v>85miyakonojo</v>
      </c>
    </row>
    <row r="55" spans="1:21" x14ac:dyDescent="0.15">
      <c r="P55" s="432"/>
      <c r="Q55" s="391"/>
      <c r="R55" s="433">
        <f>(初期設定!C90)</f>
        <v>86</v>
      </c>
      <c r="S55" s="431" t="str">
        <f>(初期設定!D90)</f>
        <v>櫻美学園高等学校</v>
      </c>
      <c r="T55" s="431" t="str">
        <f>(初期設定!F90)</f>
        <v>86oubigakuen</v>
      </c>
    </row>
    <row r="56" spans="1:21" s="452" customFormat="1" x14ac:dyDescent="0.15">
      <c r="A56" s="68"/>
      <c r="B56" s="68"/>
      <c r="C56" s="68"/>
      <c r="D56" s="68"/>
      <c r="E56" s="68"/>
      <c r="F56" s="68"/>
      <c r="G56" s="68"/>
      <c r="H56" s="68"/>
      <c r="I56" s="68"/>
      <c r="J56" s="68"/>
      <c r="K56" s="68"/>
      <c r="L56" s="370"/>
      <c r="M56" s="370"/>
      <c r="N56" s="370"/>
      <c r="O56" s="370"/>
      <c r="P56" s="432"/>
      <c r="Q56" s="391"/>
      <c r="R56" s="433">
        <f>(初期設定!C91)</f>
        <v>87</v>
      </c>
      <c r="S56" s="431" t="str">
        <f>(初期設定!D91)</f>
        <v>クラーク記念国際高等学校　宮崎キャンパス</v>
      </c>
      <c r="T56" s="431" t="str">
        <f>(初期設定!F91)</f>
        <v>87clark</v>
      </c>
      <c r="U56" s="451"/>
    </row>
    <row r="57" spans="1:21" s="452" customFormat="1" x14ac:dyDescent="0.15">
      <c r="A57" s="68"/>
      <c r="B57" s="68"/>
      <c r="C57" s="68"/>
      <c r="D57" s="68"/>
      <c r="E57" s="68"/>
      <c r="F57" s="68"/>
      <c r="G57" s="68"/>
      <c r="H57" s="68"/>
      <c r="I57" s="68"/>
      <c r="J57" s="68"/>
      <c r="K57" s="68"/>
      <c r="L57" s="370"/>
      <c r="M57" s="370"/>
      <c r="N57" s="370"/>
      <c r="O57" s="370"/>
      <c r="P57" s="432"/>
      <c r="Q57" s="391"/>
      <c r="R57" s="433">
        <f>(初期設定!C92)</f>
        <v>91</v>
      </c>
      <c r="S57" s="431" t="str">
        <f>(初期設定!D92)</f>
        <v>宮崎県立みやざき中央支援学校</v>
      </c>
      <c r="T57" s="431" t="str">
        <f>(初期設定!F92)</f>
        <v>91miyacyuo</v>
      </c>
      <c r="U57" s="451"/>
    </row>
    <row r="58" spans="1:21" s="452" customFormat="1" x14ac:dyDescent="0.15">
      <c r="A58" s="68"/>
      <c r="B58" s="68"/>
      <c r="C58" s="68"/>
      <c r="D58" s="68"/>
      <c r="E58" s="68"/>
      <c r="F58" s="68"/>
      <c r="G58" s="68"/>
      <c r="H58" s="68"/>
      <c r="I58" s="68"/>
      <c r="J58" s="68"/>
      <c r="K58" s="68"/>
      <c r="L58" s="370"/>
      <c r="M58" s="370"/>
      <c r="N58" s="370"/>
      <c r="O58" s="370"/>
      <c r="P58" s="432"/>
      <c r="Q58" s="391"/>
      <c r="R58" s="433">
        <f>(初期設定!C93)</f>
        <v>92</v>
      </c>
      <c r="S58" s="431" t="str">
        <f>(初期設定!D93)</f>
        <v>宮崎県立赤江まつばら支援学校</v>
      </c>
      <c r="T58" s="431" t="str">
        <f>(初期設定!F93)</f>
        <v>92miyacyuo</v>
      </c>
      <c r="U58" s="451"/>
    </row>
    <row r="59" spans="1:21" s="452" customFormat="1" x14ac:dyDescent="0.15">
      <c r="A59" s="68"/>
      <c r="B59" s="68"/>
      <c r="C59" s="68"/>
      <c r="D59" s="68"/>
      <c r="E59" s="68"/>
      <c r="F59" s="68"/>
      <c r="G59" s="68"/>
      <c r="H59" s="68"/>
      <c r="I59" s="68"/>
      <c r="J59" s="68"/>
      <c r="K59" s="68"/>
      <c r="L59" s="370"/>
      <c r="M59" s="370"/>
      <c r="N59" s="370"/>
      <c r="O59" s="370"/>
      <c r="P59" s="432"/>
      <c r="Q59" s="391"/>
      <c r="R59" s="433">
        <f>(初期設定!C94)</f>
        <v>93</v>
      </c>
      <c r="S59" s="431" t="str">
        <f>(初期設定!D94)</f>
        <v>宮崎県立みなみのかぜ支援学校</v>
      </c>
      <c r="T59" s="431" t="str">
        <f>(初期設定!F94)</f>
        <v>93minaminokaze</v>
      </c>
      <c r="U59" s="451"/>
    </row>
    <row r="60" spans="1:21" s="452" customFormat="1" x14ac:dyDescent="0.15">
      <c r="A60" s="68"/>
      <c r="B60" s="68"/>
      <c r="C60" s="68"/>
      <c r="D60" s="68"/>
      <c r="E60" s="68"/>
      <c r="F60" s="68"/>
      <c r="G60" s="68"/>
      <c r="H60" s="68"/>
      <c r="I60" s="68"/>
      <c r="J60" s="68"/>
      <c r="K60" s="68"/>
      <c r="L60" s="370"/>
      <c r="M60" s="370"/>
      <c r="N60" s="370"/>
      <c r="O60" s="370"/>
      <c r="P60" s="432"/>
      <c r="Q60" s="391"/>
      <c r="R60" s="433">
        <f>(初期設定!C95)</f>
        <v>94</v>
      </c>
      <c r="S60" s="431" t="str">
        <f>(初期設定!D95)</f>
        <v>宮崎県立清武せいりゅう支援学校</v>
      </c>
      <c r="T60" s="431" t="str">
        <f>(初期設定!F95)</f>
        <v>94seiryu</v>
      </c>
      <c r="U60" s="451"/>
    </row>
    <row r="61" spans="1:21" s="452" customFormat="1" x14ac:dyDescent="0.15">
      <c r="A61" s="68"/>
      <c r="B61" s="68"/>
      <c r="C61" s="68"/>
      <c r="D61" s="68"/>
      <c r="E61" s="68"/>
      <c r="F61" s="68"/>
      <c r="G61" s="68"/>
      <c r="H61" s="68"/>
      <c r="I61" s="68"/>
      <c r="J61" s="68"/>
      <c r="K61" s="68"/>
      <c r="L61" s="370"/>
      <c r="M61" s="370"/>
      <c r="N61" s="370"/>
      <c r="O61" s="370"/>
      <c r="P61" s="432"/>
      <c r="Q61" s="391"/>
      <c r="R61" s="433">
        <f>(初期設定!C96)</f>
        <v>95</v>
      </c>
      <c r="S61" s="431" t="str">
        <f>(初期設定!D96)</f>
        <v>宮崎県立日南くろしお支援学校</v>
      </c>
      <c r="T61" s="431" t="str">
        <f>(初期設定!F96)</f>
        <v>95kuroshio</v>
      </c>
      <c r="U61" s="451"/>
    </row>
    <row r="62" spans="1:21" s="452" customFormat="1" x14ac:dyDescent="0.15">
      <c r="A62" s="68"/>
      <c r="B62" s="68"/>
      <c r="C62" s="68"/>
      <c r="D62" s="68"/>
      <c r="E62" s="68"/>
      <c r="F62" s="68"/>
      <c r="G62" s="68"/>
      <c r="H62" s="68"/>
      <c r="I62" s="68"/>
      <c r="J62" s="68"/>
      <c r="K62" s="68"/>
      <c r="L62" s="370"/>
      <c r="M62" s="370"/>
      <c r="N62" s="370"/>
      <c r="O62" s="370"/>
      <c r="P62" s="432"/>
      <c r="Q62" s="391"/>
      <c r="R62" s="433">
        <f>(初期設定!C97)</f>
        <v>96</v>
      </c>
      <c r="S62" s="431" t="str">
        <f>(初期設定!D97)</f>
        <v>宮崎県立日向ひまわり支援学校</v>
      </c>
      <c r="T62" s="431" t="str">
        <f>(初期設定!F97)</f>
        <v>96himawari</v>
      </c>
      <c r="U62" s="451"/>
    </row>
    <row r="63" spans="1:21" s="452" customFormat="1" x14ac:dyDescent="0.15">
      <c r="A63" s="68"/>
      <c r="B63" s="68"/>
      <c r="C63" s="68"/>
      <c r="D63" s="68"/>
      <c r="E63" s="68"/>
      <c r="F63" s="68"/>
      <c r="G63" s="68"/>
      <c r="H63" s="68"/>
      <c r="I63" s="68"/>
      <c r="J63" s="68"/>
      <c r="K63" s="68"/>
      <c r="L63" s="370"/>
      <c r="M63" s="370"/>
      <c r="N63" s="370"/>
      <c r="O63" s="370"/>
      <c r="P63" s="432"/>
      <c r="Q63" s="391"/>
      <c r="R63" s="433">
        <f>(初期設定!C98)</f>
        <v>97</v>
      </c>
      <c r="S63" s="431" t="str">
        <f>(初期設定!D98)</f>
        <v>宮崎県立都城きりしま支援学校</v>
      </c>
      <c r="T63" s="431" t="str">
        <f>(初期設定!F98)</f>
        <v>97kirishima</v>
      </c>
      <c r="U63" s="451"/>
    </row>
    <row r="64" spans="1:21" s="452" customFormat="1" x14ac:dyDescent="0.15">
      <c r="A64" s="68"/>
      <c r="B64" s="68"/>
      <c r="C64" s="68"/>
      <c r="D64" s="68"/>
      <c r="E64" s="68"/>
      <c r="F64" s="68"/>
      <c r="G64" s="68"/>
      <c r="H64" s="68"/>
      <c r="I64" s="68"/>
      <c r="J64" s="68"/>
      <c r="K64" s="68"/>
      <c r="L64" s="370"/>
      <c r="M64" s="370"/>
      <c r="N64" s="370"/>
      <c r="O64" s="370"/>
      <c r="P64" s="432"/>
      <c r="Q64" s="391"/>
      <c r="R64" s="433">
        <f>(初期設定!C99)</f>
        <v>98</v>
      </c>
      <c r="S64" s="431" t="str">
        <f>(初期設定!D99)</f>
        <v>宮崎県立都城きりしま支援学校 小林校</v>
      </c>
      <c r="T64" s="431" t="str">
        <f>(初期設定!F99)</f>
        <v>98kirishimakoba</v>
      </c>
      <c r="U64" s="451"/>
    </row>
    <row r="65" spans="16:20" x14ac:dyDescent="0.15">
      <c r="P65" s="432"/>
      <c r="Q65" s="391"/>
      <c r="R65" s="433">
        <f>(初期設定!C100)</f>
        <v>99</v>
      </c>
      <c r="S65" s="431" t="str">
        <f>(初期設定!D100)</f>
        <v>宮崎県立児湯るぴなす支援学校</v>
      </c>
      <c r="T65" s="431" t="str">
        <f>(初期設定!F100)</f>
        <v>99rupinasu</v>
      </c>
    </row>
    <row r="66" spans="16:20" x14ac:dyDescent="0.15">
      <c r="P66" s="432"/>
      <c r="Q66" s="391"/>
      <c r="R66" s="433">
        <f>(初期設定!C101)</f>
        <v>100</v>
      </c>
      <c r="S66" s="431" t="str">
        <f>(初期設定!D101)</f>
        <v>宮崎県立延岡しろやま支援学校 高千穂校</v>
      </c>
      <c r="T66" s="431" t="str">
        <f>(初期設定!F101)</f>
        <v>100shiroyamataka</v>
      </c>
    </row>
    <row r="67" spans="16:20" x14ac:dyDescent="0.15">
      <c r="P67" s="432"/>
      <c r="Q67" s="391"/>
      <c r="R67" s="433">
        <f>(初期設定!C102)</f>
        <v>101</v>
      </c>
      <c r="S67" s="431" t="str">
        <f>(初期設定!D102)</f>
        <v>宮崎県立明星視覚支援学校</v>
      </c>
      <c r="T67" s="431" t="str">
        <f>(初期設定!F102)</f>
        <v>101meisei</v>
      </c>
    </row>
    <row r="68" spans="16:20" x14ac:dyDescent="0.15">
      <c r="P68" s="432"/>
      <c r="Q68" s="391"/>
      <c r="R68" s="433">
        <f>(初期設定!C103)</f>
        <v>102</v>
      </c>
      <c r="S68" s="431" t="str">
        <f>(初期設定!D103)</f>
        <v>宮崎県立都城さくら聴覚支援学校</v>
      </c>
      <c r="T68" s="431" t="str">
        <f>(初期設定!F103)</f>
        <v>102sakura</v>
      </c>
    </row>
    <row r="69" spans="16:20" x14ac:dyDescent="0.15">
      <c r="P69" s="432"/>
      <c r="Q69" s="391"/>
      <c r="R69" s="433">
        <f>(初期設定!C104)</f>
        <v>104</v>
      </c>
      <c r="S69" s="431">
        <f>(初期設定!D104)</f>
        <v>0</v>
      </c>
      <c r="T69" s="431">
        <f>(初期設定!F104)</f>
        <v>0</v>
      </c>
    </row>
    <row r="70" spans="16:20" x14ac:dyDescent="0.15">
      <c r="P70" s="432"/>
      <c r="Q70" s="391"/>
      <c r="R70" s="433">
        <f>(初期設定!C105)</f>
        <v>105</v>
      </c>
      <c r="S70" s="431">
        <f>(初期設定!D105)</f>
        <v>0</v>
      </c>
      <c r="T70" s="431">
        <f>(初期設定!F105)</f>
        <v>0</v>
      </c>
    </row>
    <row r="71" spans="16:20" x14ac:dyDescent="0.15">
      <c r="P71" s="432"/>
      <c r="Q71" s="391"/>
      <c r="R71" s="433">
        <f>(初期設定!C106)</f>
        <v>106</v>
      </c>
      <c r="S71" s="431">
        <f>(初期設定!D106)</f>
        <v>0</v>
      </c>
      <c r="T71" s="431">
        <f>(初期設定!F106)</f>
        <v>0</v>
      </c>
    </row>
    <row r="72" spans="16:20" x14ac:dyDescent="0.15">
      <c r="P72" s="432"/>
      <c r="Q72" s="391"/>
      <c r="R72" s="433">
        <f>(初期設定!C107)</f>
        <v>107</v>
      </c>
      <c r="S72" s="431">
        <f>(初期設定!D107)</f>
        <v>0</v>
      </c>
      <c r="T72" s="431">
        <f>(初期設定!F107)</f>
        <v>0</v>
      </c>
    </row>
    <row r="73" spans="16:20" x14ac:dyDescent="0.15">
      <c r="P73" s="432"/>
      <c r="Q73" s="391"/>
      <c r="R73" s="433">
        <f>(初期設定!C108)</f>
        <v>108</v>
      </c>
      <c r="S73" s="431">
        <f>(初期設定!D108)</f>
        <v>0</v>
      </c>
      <c r="T73" s="431">
        <f>(初期設定!F108)</f>
        <v>0</v>
      </c>
    </row>
    <row r="74" spans="16:20" x14ac:dyDescent="0.15">
      <c r="P74" s="432"/>
      <c r="Q74" s="391"/>
      <c r="R74" s="433">
        <f>(初期設定!C109)</f>
        <v>109</v>
      </c>
      <c r="S74" s="431">
        <f>(初期設定!D109)</f>
        <v>0</v>
      </c>
      <c r="T74" s="71"/>
    </row>
    <row r="75" spans="16:20" x14ac:dyDescent="0.15">
      <c r="P75" s="432"/>
      <c r="Q75" s="391"/>
      <c r="R75" s="433">
        <f>(初期設定!C110)</f>
        <v>110</v>
      </c>
      <c r="S75" s="431">
        <f>(初期設定!D110)</f>
        <v>0</v>
      </c>
      <c r="T75" s="71"/>
    </row>
    <row r="76" spans="16:20" x14ac:dyDescent="0.15">
      <c r="P76" s="432"/>
      <c r="Q76" s="391"/>
      <c r="R76" s="433">
        <f>(初期設定!C111)</f>
        <v>0</v>
      </c>
      <c r="S76" s="431">
        <f>(初期設定!D111)</f>
        <v>0</v>
      </c>
      <c r="T76" s="71"/>
    </row>
    <row r="77" spans="16:20" x14ac:dyDescent="0.15">
      <c r="P77" s="432"/>
      <c r="Q77" s="391"/>
      <c r="R77" s="433">
        <f>(初期設定!C112)</f>
        <v>0</v>
      </c>
      <c r="S77" s="431">
        <f>(初期設定!D112)</f>
        <v>0</v>
      </c>
      <c r="T77" s="71"/>
    </row>
    <row r="78" spans="16:20" x14ac:dyDescent="0.15">
      <c r="P78" s="432"/>
      <c r="Q78" s="391"/>
      <c r="R78" s="71"/>
      <c r="S78" s="71"/>
      <c r="T78" s="71"/>
    </row>
    <row r="79" spans="16:20" x14ac:dyDescent="0.15">
      <c r="P79" s="432"/>
      <c r="Q79" s="391"/>
      <c r="R79" s="433">
        <f>(初期設定!C113)</f>
        <v>0</v>
      </c>
      <c r="S79" s="431">
        <f>(初期設定!D113)</f>
        <v>0</v>
      </c>
      <c r="T79" s="431">
        <f>(初期設定!F109)</f>
        <v>0</v>
      </c>
    </row>
    <row r="80" spans="16:20" x14ac:dyDescent="0.15">
      <c r="P80" s="432"/>
      <c r="Q80" s="391"/>
      <c r="R80" s="433">
        <f>(初期設定!C114)</f>
        <v>0</v>
      </c>
      <c r="S80" s="431">
        <f>(初期設定!D114)</f>
        <v>0</v>
      </c>
      <c r="T80" s="431">
        <f>(初期設定!F110)</f>
        <v>0</v>
      </c>
    </row>
    <row r="81" spans="16:20" x14ac:dyDescent="0.15">
      <c r="P81" s="432"/>
      <c r="Q81" s="391"/>
      <c r="R81" s="433">
        <f>(初期設定!C115)</f>
        <v>0</v>
      </c>
      <c r="S81" s="431">
        <f>(初期設定!D115)</f>
        <v>0</v>
      </c>
      <c r="T81" s="431">
        <f>(初期設定!F111)</f>
        <v>0</v>
      </c>
    </row>
    <row r="82" spans="16:20" x14ac:dyDescent="0.15">
      <c r="P82" s="432"/>
      <c r="Q82" s="391"/>
      <c r="R82" s="433">
        <f>(初期設定!C116)</f>
        <v>0</v>
      </c>
      <c r="S82" s="431">
        <f>(初期設定!D116)</f>
        <v>0</v>
      </c>
      <c r="T82" s="431">
        <f>(初期設定!F112)</f>
        <v>0</v>
      </c>
    </row>
    <row r="83" spans="16:20" x14ac:dyDescent="0.15">
      <c r="P83" s="432"/>
      <c r="Q83" s="391"/>
      <c r="R83" s="433">
        <f>(初期設定!C117)</f>
        <v>0</v>
      </c>
      <c r="S83" s="431">
        <f>(初期設定!D117)</f>
        <v>0</v>
      </c>
      <c r="T83" s="431">
        <f>(初期設定!F113)</f>
        <v>0</v>
      </c>
    </row>
    <row r="84" spans="16:20" x14ac:dyDescent="0.15">
      <c r="P84" s="432"/>
      <c r="Q84" s="391"/>
      <c r="R84" s="71"/>
      <c r="S84" s="71"/>
      <c r="T84" s="431">
        <f>(初期設定!F114)</f>
        <v>0</v>
      </c>
    </row>
    <row r="85" spans="16:20" x14ac:dyDescent="0.15">
      <c r="P85" s="432"/>
      <c r="Q85" s="391"/>
      <c r="R85" s="71"/>
      <c r="S85" s="71"/>
      <c r="T85" s="431">
        <f>(初期設定!F115)</f>
        <v>0</v>
      </c>
    </row>
    <row r="86" spans="16:20" x14ac:dyDescent="0.15">
      <c r="P86" s="432"/>
      <c r="Q86" s="391"/>
      <c r="R86" s="71"/>
      <c r="S86" s="71"/>
      <c r="T86" s="431">
        <f>(初期設定!F116)</f>
        <v>0</v>
      </c>
    </row>
    <row r="87" spans="16:20" x14ac:dyDescent="0.15">
      <c r="P87" s="432"/>
      <c r="Q87" s="391"/>
      <c r="R87" s="71"/>
      <c r="S87" s="71"/>
      <c r="T87" s="431">
        <f>(初期設定!F117)</f>
        <v>0</v>
      </c>
    </row>
    <row r="88" spans="16:20" x14ac:dyDescent="0.15">
      <c r="P88" s="432"/>
      <c r="Q88" s="391"/>
      <c r="R88" s="433">
        <f>(初期設定!C118)</f>
        <v>0</v>
      </c>
      <c r="S88" s="431">
        <f>(初期設定!D118)</f>
        <v>0</v>
      </c>
      <c r="T88" s="431">
        <f>(初期設定!F118)</f>
        <v>0</v>
      </c>
    </row>
    <row r="101" spans="1:21" s="452" customFormat="1" x14ac:dyDescent="0.15">
      <c r="A101" s="68"/>
      <c r="B101" s="68"/>
      <c r="C101" s="68"/>
      <c r="D101" s="68"/>
      <c r="E101" s="68"/>
      <c r="F101" s="68"/>
      <c r="G101" s="68"/>
      <c r="H101" s="68"/>
      <c r="I101" s="68"/>
      <c r="J101" s="68"/>
      <c r="K101" s="68"/>
      <c r="L101" s="370"/>
      <c r="M101" s="370"/>
      <c r="N101" s="370"/>
      <c r="O101" s="370"/>
      <c r="P101" s="453"/>
      <c r="Q101" s="454"/>
      <c r="R101" s="430"/>
      <c r="S101" s="431"/>
      <c r="T101" s="431"/>
      <c r="U101" s="451"/>
    </row>
    <row r="102" spans="1:21" s="452" customFormat="1" x14ac:dyDescent="0.15">
      <c r="A102" s="68"/>
      <c r="B102" s="68"/>
      <c r="C102" s="68"/>
      <c r="D102" s="68"/>
      <c r="E102" s="68"/>
      <c r="F102" s="68"/>
      <c r="G102" s="68"/>
      <c r="H102" s="68"/>
      <c r="I102" s="68"/>
      <c r="J102" s="68"/>
      <c r="K102" s="68"/>
      <c r="L102" s="370"/>
      <c r="M102" s="370"/>
      <c r="N102" s="370"/>
      <c r="O102" s="370"/>
      <c r="P102" s="453"/>
      <c r="Q102" s="454"/>
      <c r="R102" s="430"/>
      <c r="S102" s="431"/>
      <c r="T102" s="431"/>
      <c r="U102" s="451"/>
    </row>
    <row r="103" spans="1:21" s="452" customFormat="1" x14ac:dyDescent="0.15">
      <c r="A103" s="68"/>
      <c r="B103" s="68"/>
      <c r="C103" s="68"/>
      <c r="D103" s="68"/>
      <c r="E103" s="68"/>
      <c r="F103" s="68"/>
      <c r="G103" s="68"/>
      <c r="H103" s="68"/>
      <c r="I103" s="68"/>
      <c r="J103" s="68"/>
      <c r="K103" s="68"/>
      <c r="L103" s="370"/>
      <c r="M103" s="370"/>
      <c r="N103" s="370"/>
      <c r="O103" s="370"/>
      <c r="P103" s="453"/>
      <c r="Q103" s="454"/>
      <c r="R103" s="430"/>
      <c r="S103" s="431"/>
      <c r="T103" s="431"/>
      <c r="U103" s="451"/>
    </row>
    <row r="104" spans="1:21" s="452" customFormat="1" x14ac:dyDescent="0.15">
      <c r="A104" s="68"/>
      <c r="B104" s="68"/>
      <c r="C104" s="68"/>
      <c r="D104" s="68"/>
      <c r="E104" s="68"/>
      <c r="F104" s="68"/>
      <c r="G104" s="68"/>
      <c r="H104" s="68"/>
      <c r="I104" s="68"/>
      <c r="J104" s="68"/>
      <c r="K104" s="68"/>
      <c r="L104" s="370"/>
      <c r="M104" s="370"/>
      <c r="N104" s="370"/>
      <c r="O104" s="370"/>
      <c r="P104" s="453"/>
      <c r="Q104" s="454"/>
      <c r="R104" s="430"/>
      <c r="S104" s="431"/>
      <c r="T104" s="431"/>
      <c r="U104" s="451"/>
    </row>
    <row r="105" spans="1:21" s="452" customFormat="1" x14ac:dyDescent="0.15">
      <c r="A105" s="68"/>
      <c r="B105" s="68"/>
      <c r="C105" s="68"/>
      <c r="D105" s="68"/>
      <c r="E105" s="68"/>
      <c r="F105" s="68"/>
      <c r="G105" s="68"/>
      <c r="H105" s="68"/>
      <c r="I105" s="68"/>
      <c r="J105" s="68"/>
      <c r="K105" s="68"/>
      <c r="L105" s="370"/>
      <c r="M105" s="370"/>
      <c r="N105" s="370"/>
      <c r="O105" s="370"/>
      <c r="P105" s="453"/>
      <c r="Q105" s="454"/>
      <c r="R105" s="430"/>
      <c r="S105" s="431"/>
      <c r="T105" s="431"/>
      <c r="U105" s="451"/>
    </row>
    <row r="106" spans="1:21" s="452" customFormat="1" x14ac:dyDescent="0.15">
      <c r="A106" s="68"/>
      <c r="B106" s="68"/>
      <c r="C106" s="68"/>
      <c r="D106" s="68"/>
      <c r="E106" s="68"/>
      <c r="F106" s="68"/>
      <c r="G106" s="68"/>
      <c r="H106" s="68"/>
      <c r="I106" s="68"/>
      <c r="J106" s="68"/>
      <c r="K106" s="68"/>
      <c r="L106" s="370"/>
      <c r="M106" s="370"/>
      <c r="N106" s="370"/>
      <c r="O106" s="370"/>
      <c r="P106" s="453"/>
      <c r="Q106" s="454"/>
      <c r="R106" s="430"/>
      <c r="S106" s="431"/>
      <c r="T106" s="431"/>
      <c r="U106" s="451"/>
    </row>
    <row r="107" spans="1:21" s="452" customFormat="1" x14ac:dyDescent="0.15">
      <c r="A107" s="68"/>
      <c r="B107" s="68"/>
      <c r="C107" s="68"/>
      <c r="D107" s="68"/>
      <c r="E107" s="68"/>
      <c r="F107" s="68"/>
      <c r="G107" s="68"/>
      <c r="H107" s="68"/>
      <c r="I107" s="68"/>
      <c r="J107" s="68"/>
      <c r="K107" s="68"/>
      <c r="L107" s="370"/>
      <c r="M107" s="370"/>
      <c r="N107" s="370"/>
      <c r="O107" s="370"/>
      <c r="P107" s="453"/>
      <c r="Q107" s="454"/>
      <c r="R107" s="430"/>
      <c r="S107" s="431"/>
      <c r="T107" s="431"/>
      <c r="U107" s="451"/>
    </row>
    <row r="108" spans="1:21" s="452" customFormat="1" x14ac:dyDescent="0.15">
      <c r="A108" s="68"/>
      <c r="B108" s="68"/>
      <c r="C108" s="68"/>
      <c r="D108" s="68"/>
      <c r="E108" s="68"/>
      <c r="F108" s="68"/>
      <c r="G108" s="68"/>
      <c r="H108" s="68"/>
      <c r="I108" s="68"/>
      <c r="J108" s="68"/>
      <c r="K108" s="68"/>
      <c r="L108" s="370"/>
      <c r="M108" s="370"/>
      <c r="N108" s="370"/>
      <c r="O108" s="370"/>
      <c r="P108" s="453"/>
      <c r="Q108" s="454"/>
      <c r="R108" s="430"/>
      <c r="S108" s="431"/>
      <c r="T108" s="431"/>
      <c r="U108" s="451"/>
    </row>
    <row r="109" spans="1:21" s="452" customFormat="1" x14ac:dyDescent="0.15">
      <c r="A109" s="68"/>
      <c r="B109" s="68"/>
      <c r="C109" s="68"/>
      <c r="D109" s="68"/>
      <c r="E109" s="68"/>
      <c r="F109" s="68"/>
      <c r="G109" s="68"/>
      <c r="H109" s="68"/>
      <c r="I109" s="68"/>
      <c r="J109" s="68"/>
      <c r="K109" s="68"/>
      <c r="L109" s="370"/>
      <c r="M109" s="370"/>
      <c r="N109" s="370"/>
      <c r="O109" s="370"/>
      <c r="P109" s="453"/>
      <c r="Q109" s="454"/>
      <c r="R109" s="430"/>
      <c r="S109" s="431"/>
      <c r="T109" s="431"/>
      <c r="U109" s="451"/>
    </row>
    <row r="110" spans="1:21" s="452" customFormat="1" x14ac:dyDescent="0.15">
      <c r="A110" s="68"/>
      <c r="B110" s="68"/>
      <c r="C110" s="68"/>
      <c r="D110" s="68"/>
      <c r="E110" s="68"/>
      <c r="F110" s="68"/>
      <c r="G110" s="68"/>
      <c r="H110" s="68"/>
      <c r="I110" s="68"/>
      <c r="J110" s="68"/>
      <c r="K110" s="68"/>
      <c r="L110" s="370"/>
      <c r="M110" s="370"/>
      <c r="N110" s="370"/>
      <c r="O110" s="370"/>
      <c r="P110" s="453"/>
      <c r="Q110" s="454"/>
      <c r="R110" s="430"/>
      <c r="S110" s="431"/>
      <c r="T110" s="431"/>
      <c r="U110" s="451"/>
    </row>
    <row r="111" spans="1:21" s="452" customFormat="1" x14ac:dyDescent="0.15">
      <c r="A111" s="68"/>
      <c r="B111" s="68"/>
      <c r="C111" s="68"/>
      <c r="D111" s="68"/>
      <c r="E111" s="68"/>
      <c r="F111" s="68"/>
      <c r="G111" s="68"/>
      <c r="H111" s="68"/>
      <c r="I111" s="68"/>
      <c r="J111" s="68"/>
      <c r="K111" s="68"/>
      <c r="L111" s="370"/>
      <c r="M111" s="370"/>
      <c r="N111" s="370"/>
      <c r="O111" s="370"/>
      <c r="P111" s="453"/>
      <c r="Q111" s="454"/>
      <c r="R111" s="430"/>
      <c r="S111" s="431"/>
      <c r="T111" s="431"/>
      <c r="U111" s="451"/>
    </row>
    <row r="112" spans="1:21" s="452" customFormat="1" x14ac:dyDescent="0.15">
      <c r="A112" s="68"/>
      <c r="B112" s="68"/>
      <c r="C112" s="68"/>
      <c r="D112" s="68"/>
      <c r="E112" s="68"/>
      <c r="F112" s="68"/>
      <c r="G112" s="68"/>
      <c r="H112" s="68"/>
      <c r="I112" s="68"/>
      <c r="J112" s="68"/>
      <c r="K112" s="68"/>
      <c r="L112" s="370"/>
      <c r="M112" s="370"/>
      <c r="N112" s="370"/>
      <c r="O112" s="370"/>
      <c r="P112" s="453"/>
      <c r="Q112" s="454"/>
      <c r="R112" s="430"/>
      <c r="S112" s="431"/>
      <c r="T112" s="431"/>
      <c r="U112" s="451"/>
    </row>
    <row r="113" spans="1:21" s="452" customFormat="1" x14ac:dyDescent="0.15">
      <c r="A113" s="68"/>
      <c r="B113" s="68"/>
      <c r="C113" s="68"/>
      <c r="D113" s="68"/>
      <c r="E113" s="68"/>
      <c r="F113" s="68"/>
      <c r="G113" s="68"/>
      <c r="H113" s="68"/>
      <c r="I113" s="68"/>
      <c r="J113" s="68"/>
      <c r="K113" s="68"/>
      <c r="L113" s="370"/>
      <c r="M113" s="370"/>
      <c r="N113" s="370"/>
      <c r="O113" s="370"/>
      <c r="P113" s="453"/>
      <c r="Q113" s="454"/>
      <c r="R113" s="430"/>
      <c r="S113" s="431"/>
      <c r="T113" s="431"/>
      <c r="U113" s="451"/>
    </row>
    <row r="114" spans="1:21" s="452" customFormat="1" x14ac:dyDescent="0.15">
      <c r="A114" s="68"/>
      <c r="B114" s="68"/>
      <c r="C114" s="68"/>
      <c r="D114" s="68"/>
      <c r="E114" s="68"/>
      <c r="F114" s="68"/>
      <c r="G114" s="68"/>
      <c r="H114" s="68"/>
      <c r="I114" s="68"/>
      <c r="J114" s="68"/>
      <c r="K114" s="68"/>
      <c r="L114" s="370"/>
      <c r="M114" s="370"/>
      <c r="N114" s="370"/>
      <c r="O114" s="370"/>
      <c r="P114" s="453"/>
      <c r="Q114" s="454"/>
      <c r="R114" s="430"/>
      <c r="S114" s="431"/>
      <c r="T114" s="431"/>
      <c r="U114" s="451"/>
    </row>
    <row r="115" spans="1:21" s="452" customFormat="1" x14ac:dyDescent="0.15">
      <c r="A115" s="68"/>
      <c r="B115" s="68"/>
      <c r="C115" s="68"/>
      <c r="D115" s="68"/>
      <c r="E115" s="68"/>
      <c r="F115" s="68"/>
      <c r="G115" s="68"/>
      <c r="H115" s="68"/>
      <c r="I115" s="68"/>
      <c r="J115" s="68"/>
      <c r="K115" s="68"/>
      <c r="L115" s="370"/>
      <c r="M115" s="370"/>
      <c r="N115" s="370"/>
      <c r="O115" s="370"/>
      <c r="P115" s="453"/>
      <c r="Q115" s="454"/>
      <c r="R115" s="430"/>
      <c r="S115" s="431"/>
      <c r="T115" s="431"/>
      <c r="U115" s="451"/>
    </row>
    <row r="116" spans="1:21" s="452" customFormat="1" x14ac:dyDescent="0.15">
      <c r="A116" s="68"/>
      <c r="B116" s="68"/>
      <c r="C116" s="68"/>
      <c r="D116" s="68"/>
      <c r="E116" s="68"/>
      <c r="F116" s="68"/>
      <c r="G116" s="68"/>
      <c r="H116" s="68"/>
      <c r="I116" s="68"/>
      <c r="J116" s="68"/>
      <c r="K116" s="68"/>
      <c r="L116" s="370"/>
      <c r="M116" s="370"/>
      <c r="N116" s="370"/>
      <c r="O116" s="370"/>
      <c r="P116" s="453"/>
      <c r="Q116" s="454"/>
      <c r="R116" s="430"/>
      <c r="S116" s="431"/>
      <c r="T116" s="431"/>
      <c r="U116" s="451"/>
    </row>
    <row r="117" spans="1:21" s="452" customFormat="1" x14ac:dyDescent="0.15">
      <c r="A117" s="68"/>
      <c r="B117" s="68"/>
      <c r="C117" s="68"/>
      <c r="D117" s="68"/>
      <c r="E117" s="68"/>
      <c r="F117" s="68"/>
      <c r="G117" s="68"/>
      <c r="H117" s="68"/>
      <c r="I117" s="68"/>
      <c r="J117" s="68"/>
      <c r="K117" s="68"/>
      <c r="L117" s="370"/>
      <c r="M117" s="370"/>
      <c r="N117" s="370"/>
      <c r="O117" s="370"/>
      <c r="P117" s="453"/>
      <c r="Q117" s="454"/>
      <c r="R117" s="430"/>
      <c r="S117" s="431"/>
      <c r="T117" s="431"/>
      <c r="U117" s="451"/>
    </row>
    <row r="118" spans="1:21" s="452" customFormat="1" x14ac:dyDescent="0.15">
      <c r="A118" s="68"/>
      <c r="B118" s="68"/>
      <c r="C118" s="68"/>
      <c r="D118" s="68"/>
      <c r="E118" s="68"/>
      <c r="F118" s="68"/>
      <c r="G118" s="68"/>
      <c r="H118" s="68"/>
      <c r="I118" s="68"/>
      <c r="J118" s="68"/>
      <c r="K118" s="68"/>
      <c r="L118" s="370"/>
      <c r="M118" s="370"/>
      <c r="N118" s="370"/>
      <c r="O118" s="370"/>
      <c r="P118" s="453"/>
      <c r="Q118" s="454"/>
      <c r="R118" s="430"/>
      <c r="S118" s="431"/>
      <c r="T118" s="431"/>
      <c r="U118" s="451"/>
    </row>
    <row r="119" spans="1:21" s="452" customFormat="1" x14ac:dyDescent="0.15">
      <c r="A119" s="68"/>
      <c r="B119" s="68"/>
      <c r="C119" s="68"/>
      <c r="D119" s="68"/>
      <c r="E119" s="68"/>
      <c r="F119" s="68"/>
      <c r="G119" s="68"/>
      <c r="H119" s="68"/>
      <c r="I119" s="68"/>
      <c r="J119" s="68"/>
      <c r="K119" s="68"/>
      <c r="L119" s="370"/>
      <c r="M119" s="370"/>
      <c r="N119" s="370"/>
      <c r="O119" s="370"/>
      <c r="P119" s="453"/>
      <c r="Q119" s="454"/>
      <c r="R119" s="430"/>
      <c r="S119" s="431"/>
      <c r="T119" s="431"/>
      <c r="U119" s="451"/>
    </row>
    <row r="120" spans="1:21" s="452" customFormat="1" x14ac:dyDescent="0.15">
      <c r="A120" s="68"/>
      <c r="B120" s="68"/>
      <c r="C120" s="68"/>
      <c r="D120" s="68"/>
      <c r="E120" s="68"/>
      <c r="F120" s="68"/>
      <c r="G120" s="68"/>
      <c r="H120" s="68"/>
      <c r="I120" s="68"/>
      <c r="J120" s="68"/>
      <c r="K120" s="68"/>
      <c r="L120" s="370"/>
      <c r="M120" s="370"/>
      <c r="N120" s="370"/>
      <c r="O120" s="370"/>
      <c r="P120" s="453"/>
      <c r="Q120" s="454"/>
      <c r="R120" s="430"/>
      <c r="S120" s="431"/>
      <c r="T120" s="431"/>
      <c r="U120" s="451"/>
    </row>
    <row r="121" spans="1:21" s="452" customFormat="1" x14ac:dyDescent="0.15">
      <c r="A121" s="68"/>
      <c r="B121" s="68"/>
      <c r="C121" s="68"/>
      <c r="D121" s="68"/>
      <c r="E121" s="68"/>
      <c r="F121" s="68"/>
      <c r="G121" s="68"/>
      <c r="H121" s="68"/>
      <c r="I121" s="68"/>
      <c r="J121" s="68"/>
      <c r="K121" s="68"/>
      <c r="L121" s="370"/>
      <c r="M121" s="370"/>
      <c r="N121" s="370"/>
      <c r="O121" s="370"/>
      <c r="P121" s="453"/>
      <c r="Q121" s="454"/>
      <c r="R121" s="430"/>
      <c r="S121" s="431"/>
      <c r="T121" s="431"/>
      <c r="U121" s="451"/>
    </row>
    <row r="122" spans="1:21" s="452" customFormat="1" x14ac:dyDescent="0.15">
      <c r="A122" s="68"/>
      <c r="B122" s="68"/>
      <c r="C122" s="68"/>
      <c r="D122" s="68"/>
      <c r="E122" s="68"/>
      <c r="F122" s="68"/>
      <c r="G122" s="68"/>
      <c r="H122" s="68"/>
      <c r="I122" s="68"/>
      <c r="J122" s="68"/>
      <c r="K122" s="68"/>
      <c r="L122" s="370"/>
      <c r="M122" s="370"/>
      <c r="N122" s="370"/>
      <c r="O122" s="370"/>
      <c r="P122" s="453"/>
      <c r="Q122" s="454"/>
      <c r="R122" s="430"/>
      <c r="S122" s="431"/>
      <c r="T122" s="431"/>
      <c r="U122" s="451"/>
    </row>
    <row r="123" spans="1:21" s="452" customFormat="1" x14ac:dyDescent="0.15">
      <c r="A123" s="68"/>
      <c r="B123" s="68"/>
      <c r="C123" s="68"/>
      <c r="D123" s="68"/>
      <c r="E123" s="68"/>
      <c r="F123" s="68"/>
      <c r="G123" s="68"/>
      <c r="H123" s="68"/>
      <c r="I123" s="68"/>
      <c r="J123" s="68"/>
      <c r="K123" s="68"/>
      <c r="L123" s="370"/>
      <c r="M123" s="370"/>
      <c r="N123" s="370"/>
      <c r="O123" s="370"/>
      <c r="P123" s="453"/>
      <c r="Q123" s="454"/>
      <c r="R123" s="430"/>
      <c r="S123" s="431"/>
      <c r="T123" s="431"/>
      <c r="U123" s="451"/>
    </row>
    <row r="124" spans="1:21" s="452" customFormat="1" x14ac:dyDescent="0.15">
      <c r="A124" s="68"/>
      <c r="B124" s="68"/>
      <c r="C124" s="68"/>
      <c r="D124" s="68"/>
      <c r="E124" s="68"/>
      <c r="F124" s="68"/>
      <c r="G124" s="68"/>
      <c r="H124" s="68"/>
      <c r="I124" s="68"/>
      <c r="J124" s="68"/>
      <c r="K124" s="68"/>
      <c r="L124" s="370"/>
      <c r="M124" s="370"/>
      <c r="N124" s="370"/>
      <c r="O124" s="370"/>
      <c r="P124" s="453"/>
      <c r="Q124" s="454"/>
      <c r="R124" s="430"/>
      <c r="S124" s="431"/>
      <c r="T124" s="431"/>
      <c r="U124" s="451"/>
    </row>
    <row r="125" spans="1:21" s="452" customFormat="1" x14ac:dyDescent="0.15">
      <c r="A125" s="68"/>
      <c r="B125" s="68"/>
      <c r="C125" s="68"/>
      <c r="D125" s="68"/>
      <c r="E125" s="68"/>
      <c r="F125" s="68"/>
      <c r="G125" s="68"/>
      <c r="H125" s="68"/>
      <c r="I125" s="68"/>
      <c r="J125" s="68"/>
      <c r="K125" s="68"/>
      <c r="L125" s="370"/>
      <c r="M125" s="370"/>
      <c r="N125" s="370"/>
      <c r="O125" s="370"/>
      <c r="P125" s="453"/>
      <c r="Q125" s="454"/>
      <c r="R125" s="430"/>
      <c r="S125" s="431"/>
      <c r="T125" s="431"/>
      <c r="U125" s="451"/>
    </row>
    <row r="126" spans="1:21" s="452" customFormat="1" x14ac:dyDescent="0.15">
      <c r="A126" s="68"/>
      <c r="B126" s="68"/>
      <c r="C126" s="68"/>
      <c r="D126" s="68"/>
      <c r="E126" s="68"/>
      <c r="F126" s="68"/>
      <c r="G126" s="68"/>
      <c r="H126" s="68"/>
      <c r="I126" s="68"/>
      <c r="J126" s="68"/>
      <c r="K126" s="68"/>
      <c r="L126" s="370"/>
      <c r="M126" s="370"/>
      <c r="N126" s="370"/>
      <c r="O126" s="370"/>
      <c r="P126" s="453"/>
      <c r="Q126" s="454"/>
      <c r="R126" s="430"/>
      <c r="S126" s="431"/>
      <c r="T126" s="431"/>
      <c r="U126" s="451"/>
    </row>
    <row r="127" spans="1:21" s="452" customFormat="1" x14ac:dyDescent="0.15">
      <c r="A127" s="68"/>
      <c r="B127" s="68"/>
      <c r="C127" s="68"/>
      <c r="D127" s="68"/>
      <c r="E127" s="68"/>
      <c r="F127" s="68"/>
      <c r="G127" s="68"/>
      <c r="H127" s="68"/>
      <c r="I127" s="68"/>
      <c r="J127" s="68"/>
      <c r="K127" s="68"/>
      <c r="L127" s="370"/>
      <c r="M127" s="370"/>
      <c r="N127" s="370"/>
      <c r="O127" s="370"/>
      <c r="P127" s="453"/>
      <c r="Q127" s="454"/>
      <c r="R127" s="430"/>
      <c r="S127" s="431"/>
      <c r="T127" s="431"/>
      <c r="U127" s="451"/>
    </row>
    <row r="128" spans="1:21" s="452" customFormat="1" x14ac:dyDescent="0.15">
      <c r="A128" s="68"/>
      <c r="B128" s="68"/>
      <c r="C128" s="68"/>
      <c r="D128" s="68"/>
      <c r="E128" s="68"/>
      <c r="F128" s="68"/>
      <c r="G128" s="68"/>
      <c r="H128" s="68"/>
      <c r="I128" s="68"/>
      <c r="J128" s="68"/>
      <c r="K128" s="68"/>
      <c r="L128" s="370"/>
      <c r="M128" s="370"/>
      <c r="N128" s="370"/>
      <c r="O128" s="370"/>
      <c r="P128" s="453"/>
      <c r="Q128" s="454"/>
      <c r="R128" s="430"/>
      <c r="S128" s="431"/>
      <c r="T128" s="431"/>
      <c r="U128" s="451"/>
    </row>
    <row r="129" spans="1:21" s="452" customFormat="1" x14ac:dyDescent="0.15">
      <c r="A129" s="68"/>
      <c r="B129" s="68"/>
      <c r="C129" s="68"/>
      <c r="D129" s="68"/>
      <c r="E129" s="68"/>
      <c r="F129" s="68"/>
      <c r="G129" s="68"/>
      <c r="H129" s="68"/>
      <c r="I129" s="68"/>
      <c r="J129" s="68"/>
      <c r="K129" s="68"/>
      <c r="L129" s="370"/>
      <c r="M129" s="370"/>
      <c r="N129" s="370"/>
      <c r="O129" s="370"/>
      <c r="P129" s="453"/>
      <c r="Q129" s="454"/>
      <c r="R129" s="430"/>
      <c r="S129" s="431"/>
      <c r="T129" s="431"/>
      <c r="U129" s="451"/>
    </row>
    <row r="130" spans="1:21" s="452" customFormat="1" x14ac:dyDescent="0.15">
      <c r="A130" s="68"/>
      <c r="B130" s="68"/>
      <c r="C130" s="68"/>
      <c r="D130" s="68"/>
      <c r="E130" s="68"/>
      <c r="F130" s="68"/>
      <c r="G130" s="68"/>
      <c r="H130" s="68"/>
      <c r="I130" s="68"/>
      <c r="J130" s="68"/>
      <c r="K130" s="68"/>
      <c r="L130" s="370"/>
      <c r="M130" s="370"/>
      <c r="N130" s="370"/>
      <c r="O130" s="370"/>
      <c r="P130" s="453"/>
      <c r="Q130" s="454"/>
      <c r="R130" s="430"/>
      <c r="S130" s="431"/>
      <c r="T130" s="431"/>
      <c r="U130" s="451"/>
    </row>
    <row r="131" spans="1:21" s="452" customFormat="1" x14ac:dyDescent="0.15">
      <c r="A131" s="68"/>
      <c r="B131" s="68"/>
      <c r="C131" s="68"/>
      <c r="D131" s="68"/>
      <c r="E131" s="68"/>
      <c r="F131" s="68"/>
      <c r="G131" s="68"/>
      <c r="H131" s="68"/>
      <c r="I131" s="68"/>
      <c r="J131" s="68"/>
      <c r="K131" s="68"/>
      <c r="L131" s="370"/>
      <c r="M131" s="370"/>
      <c r="N131" s="370"/>
      <c r="O131" s="370"/>
      <c r="P131" s="453"/>
      <c r="Q131" s="454"/>
      <c r="R131" s="430"/>
      <c r="S131" s="431"/>
      <c r="T131" s="431"/>
      <c r="U131" s="451"/>
    </row>
    <row r="132" spans="1:21" s="452" customFormat="1" x14ac:dyDescent="0.15">
      <c r="A132" s="68"/>
      <c r="B132" s="68"/>
      <c r="C132" s="68"/>
      <c r="D132" s="68"/>
      <c r="E132" s="68"/>
      <c r="F132" s="68"/>
      <c r="G132" s="68"/>
      <c r="H132" s="68"/>
      <c r="I132" s="68"/>
      <c r="J132" s="68"/>
      <c r="K132" s="68"/>
      <c r="L132" s="370"/>
      <c r="M132" s="370"/>
      <c r="N132" s="370"/>
      <c r="O132" s="370"/>
      <c r="P132" s="453"/>
      <c r="Q132" s="454"/>
      <c r="R132" s="430"/>
      <c r="S132" s="431"/>
      <c r="T132" s="431"/>
      <c r="U132" s="451"/>
    </row>
    <row r="133" spans="1:21" s="452" customFormat="1" x14ac:dyDescent="0.15">
      <c r="A133" s="68"/>
      <c r="B133" s="68"/>
      <c r="C133" s="68"/>
      <c r="D133" s="68"/>
      <c r="E133" s="68"/>
      <c r="F133" s="68"/>
      <c r="G133" s="68"/>
      <c r="H133" s="68"/>
      <c r="I133" s="68"/>
      <c r="J133" s="68"/>
      <c r="K133" s="68"/>
      <c r="L133" s="370"/>
      <c r="M133" s="370"/>
      <c r="N133" s="370"/>
      <c r="O133" s="370"/>
      <c r="P133" s="453"/>
      <c r="Q133" s="454"/>
      <c r="R133" s="430"/>
      <c r="S133" s="431"/>
      <c r="T133" s="431"/>
      <c r="U133" s="451"/>
    </row>
    <row r="134" spans="1:21" s="452" customFormat="1" x14ac:dyDescent="0.15">
      <c r="A134" s="68"/>
      <c r="B134" s="68"/>
      <c r="C134" s="68"/>
      <c r="D134" s="68"/>
      <c r="E134" s="68"/>
      <c r="F134" s="68"/>
      <c r="G134" s="68"/>
      <c r="H134" s="68"/>
      <c r="I134" s="68"/>
      <c r="J134" s="68"/>
      <c r="K134" s="68"/>
      <c r="L134" s="370"/>
      <c r="M134" s="370"/>
      <c r="N134" s="370"/>
      <c r="O134" s="370"/>
      <c r="P134" s="453"/>
      <c r="Q134" s="454"/>
      <c r="R134" s="430"/>
      <c r="S134" s="431"/>
      <c r="T134" s="431"/>
      <c r="U134" s="451"/>
    </row>
    <row r="135" spans="1:21" s="452" customFormat="1" x14ac:dyDescent="0.15">
      <c r="A135" s="68"/>
      <c r="B135" s="68"/>
      <c r="C135" s="68"/>
      <c r="D135" s="68"/>
      <c r="E135" s="68"/>
      <c r="F135" s="68"/>
      <c r="G135" s="68"/>
      <c r="H135" s="68"/>
      <c r="I135" s="68"/>
      <c r="J135" s="68"/>
      <c r="K135" s="68"/>
      <c r="L135" s="370"/>
      <c r="M135" s="370"/>
      <c r="N135" s="370"/>
      <c r="O135" s="370"/>
      <c r="P135" s="453"/>
      <c r="Q135" s="454"/>
      <c r="R135" s="430"/>
      <c r="S135" s="431"/>
      <c r="T135" s="431"/>
      <c r="U135" s="451"/>
    </row>
    <row r="136" spans="1:21" s="452" customFormat="1" x14ac:dyDescent="0.15">
      <c r="A136" s="68"/>
      <c r="B136" s="68"/>
      <c r="C136" s="68"/>
      <c r="D136" s="68"/>
      <c r="E136" s="68"/>
      <c r="F136" s="68"/>
      <c r="G136" s="68"/>
      <c r="H136" s="68"/>
      <c r="I136" s="68"/>
      <c r="J136" s="68"/>
      <c r="K136" s="68"/>
      <c r="L136" s="370"/>
      <c r="M136" s="370"/>
      <c r="N136" s="370"/>
      <c r="O136" s="370"/>
      <c r="P136" s="453"/>
      <c r="Q136" s="454"/>
      <c r="R136" s="430"/>
      <c r="S136" s="431"/>
      <c r="T136" s="431"/>
      <c r="U136" s="451"/>
    </row>
    <row r="137" spans="1:21" s="452" customFormat="1" x14ac:dyDescent="0.15">
      <c r="A137" s="68"/>
      <c r="B137" s="68"/>
      <c r="C137" s="68"/>
      <c r="D137" s="68"/>
      <c r="E137" s="68"/>
      <c r="F137" s="68"/>
      <c r="G137" s="68"/>
      <c r="H137" s="68"/>
      <c r="I137" s="68"/>
      <c r="J137" s="68"/>
      <c r="K137" s="68"/>
      <c r="L137" s="370"/>
      <c r="M137" s="370"/>
      <c r="N137" s="370"/>
      <c r="O137" s="370"/>
      <c r="P137" s="453"/>
      <c r="Q137" s="454"/>
      <c r="R137" s="430"/>
      <c r="S137" s="431"/>
      <c r="T137" s="431"/>
      <c r="U137" s="451"/>
    </row>
    <row r="138" spans="1:21" s="452" customFormat="1" x14ac:dyDescent="0.15">
      <c r="A138" s="68"/>
      <c r="B138" s="68"/>
      <c r="C138" s="68"/>
      <c r="D138" s="68"/>
      <c r="E138" s="68"/>
      <c r="F138" s="68"/>
      <c r="G138" s="68"/>
      <c r="H138" s="68"/>
      <c r="I138" s="68"/>
      <c r="J138" s="68"/>
      <c r="K138" s="68"/>
      <c r="L138" s="370"/>
      <c r="M138" s="370"/>
      <c r="N138" s="370"/>
      <c r="O138" s="370"/>
      <c r="P138" s="453"/>
      <c r="Q138" s="454"/>
      <c r="R138" s="430"/>
      <c r="S138" s="431"/>
      <c r="T138" s="431"/>
      <c r="U138" s="451"/>
    </row>
    <row r="139" spans="1:21" s="452" customFormat="1" x14ac:dyDescent="0.15">
      <c r="A139" s="68"/>
      <c r="B139" s="68"/>
      <c r="C139" s="68"/>
      <c r="D139" s="68"/>
      <c r="E139" s="68"/>
      <c r="F139" s="68"/>
      <c r="G139" s="68"/>
      <c r="H139" s="68"/>
      <c r="I139" s="68"/>
      <c r="J139" s="68"/>
      <c r="K139" s="68"/>
      <c r="L139" s="370"/>
      <c r="M139" s="370"/>
      <c r="N139" s="370"/>
      <c r="O139" s="370"/>
      <c r="P139" s="453"/>
      <c r="Q139" s="454"/>
      <c r="R139" s="430"/>
      <c r="S139" s="431"/>
      <c r="T139" s="431"/>
      <c r="U139" s="451"/>
    </row>
    <row r="140" spans="1:21" s="452" customFormat="1" x14ac:dyDescent="0.15">
      <c r="A140" s="68"/>
      <c r="B140" s="68"/>
      <c r="C140" s="68"/>
      <c r="D140" s="68"/>
      <c r="E140" s="68"/>
      <c r="F140" s="68"/>
      <c r="G140" s="68"/>
      <c r="H140" s="68"/>
      <c r="I140" s="68"/>
      <c r="J140" s="68"/>
      <c r="K140" s="68"/>
      <c r="L140" s="370"/>
      <c r="M140" s="370"/>
      <c r="N140" s="370"/>
      <c r="O140" s="370"/>
      <c r="P140" s="453"/>
      <c r="Q140" s="454"/>
      <c r="R140" s="430"/>
      <c r="S140" s="431"/>
      <c r="T140" s="431"/>
      <c r="U140" s="451"/>
    </row>
    <row r="141" spans="1:21" s="452" customFormat="1" x14ac:dyDescent="0.15">
      <c r="A141" s="68"/>
      <c r="B141" s="68"/>
      <c r="C141" s="68"/>
      <c r="D141" s="68"/>
      <c r="E141" s="68"/>
      <c r="F141" s="68"/>
      <c r="G141" s="68"/>
      <c r="H141" s="68"/>
      <c r="I141" s="68"/>
      <c r="J141" s="68"/>
      <c r="K141" s="68"/>
      <c r="L141" s="370"/>
      <c r="M141" s="370"/>
      <c r="N141" s="370"/>
      <c r="O141" s="370"/>
      <c r="P141" s="453"/>
      <c r="Q141" s="454"/>
      <c r="R141" s="430"/>
      <c r="S141" s="431"/>
      <c r="T141" s="431"/>
      <c r="U141" s="451"/>
    </row>
    <row r="142" spans="1:21" s="452" customFormat="1" x14ac:dyDescent="0.15">
      <c r="A142" s="68"/>
      <c r="B142" s="68"/>
      <c r="C142" s="68"/>
      <c r="D142" s="68"/>
      <c r="E142" s="68"/>
      <c r="F142" s="68"/>
      <c r="G142" s="68"/>
      <c r="H142" s="68"/>
      <c r="I142" s="68"/>
      <c r="J142" s="68"/>
      <c r="K142" s="68"/>
      <c r="L142" s="370"/>
      <c r="M142" s="370"/>
      <c r="N142" s="370"/>
      <c r="O142" s="370"/>
      <c r="P142" s="453"/>
      <c r="Q142" s="454"/>
      <c r="R142" s="430"/>
      <c r="S142" s="431"/>
      <c r="T142" s="431"/>
      <c r="U142" s="451"/>
    </row>
    <row r="143" spans="1:21" s="452" customFormat="1" x14ac:dyDescent="0.15">
      <c r="A143" s="68"/>
      <c r="B143" s="68"/>
      <c r="C143" s="68"/>
      <c r="D143" s="68"/>
      <c r="E143" s="68"/>
      <c r="F143" s="68"/>
      <c r="G143" s="68"/>
      <c r="H143" s="68"/>
      <c r="I143" s="68"/>
      <c r="J143" s="68"/>
      <c r="K143" s="68"/>
      <c r="L143" s="370"/>
      <c r="M143" s="370"/>
      <c r="N143" s="370"/>
      <c r="O143" s="370"/>
      <c r="P143" s="453"/>
      <c r="Q143" s="454"/>
      <c r="R143" s="430"/>
      <c r="S143" s="431"/>
      <c r="T143" s="431"/>
      <c r="U143" s="451"/>
    </row>
    <row r="144" spans="1:21" s="452" customFormat="1" x14ac:dyDescent="0.15">
      <c r="A144" s="68"/>
      <c r="B144" s="68"/>
      <c r="C144" s="68"/>
      <c r="D144" s="68"/>
      <c r="E144" s="68"/>
      <c r="F144" s="68"/>
      <c r="G144" s="68"/>
      <c r="H144" s="68"/>
      <c r="I144" s="68"/>
      <c r="J144" s="68"/>
      <c r="K144" s="68"/>
      <c r="L144" s="370"/>
      <c r="M144" s="370"/>
      <c r="N144" s="370"/>
      <c r="O144" s="370"/>
      <c r="P144" s="453"/>
      <c r="Q144" s="454"/>
      <c r="R144" s="430"/>
      <c r="S144" s="431"/>
      <c r="T144" s="431"/>
      <c r="U144" s="451"/>
    </row>
    <row r="145" spans="1:21" s="452" customFormat="1" x14ac:dyDescent="0.15">
      <c r="A145" s="68"/>
      <c r="B145" s="68"/>
      <c r="C145" s="68"/>
      <c r="D145" s="68"/>
      <c r="E145" s="68"/>
      <c r="F145" s="68"/>
      <c r="G145" s="68"/>
      <c r="H145" s="68"/>
      <c r="I145" s="68"/>
      <c r="J145" s="68"/>
      <c r="K145" s="68"/>
      <c r="L145" s="370"/>
      <c r="M145" s="370"/>
      <c r="N145" s="370"/>
      <c r="O145" s="370"/>
      <c r="P145" s="453"/>
      <c r="Q145" s="454"/>
      <c r="R145" s="430"/>
      <c r="S145" s="431"/>
      <c r="T145" s="431"/>
      <c r="U145" s="451"/>
    </row>
    <row r="146" spans="1:21" s="452" customFormat="1" x14ac:dyDescent="0.15">
      <c r="A146" s="68"/>
      <c r="B146" s="68"/>
      <c r="C146" s="68"/>
      <c r="D146" s="68"/>
      <c r="E146" s="68"/>
      <c r="F146" s="68"/>
      <c r="G146" s="68"/>
      <c r="H146" s="68"/>
      <c r="I146" s="68"/>
      <c r="J146" s="68"/>
      <c r="K146" s="68"/>
      <c r="L146" s="370"/>
      <c r="M146" s="370"/>
      <c r="N146" s="370"/>
      <c r="O146" s="370"/>
      <c r="P146" s="453"/>
      <c r="Q146" s="454"/>
      <c r="R146" s="430"/>
      <c r="S146" s="431"/>
      <c r="T146" s="431"/>
      <c r="U146" s="451"/>
    </row>
    <row r="147" spans="1:21" s="452" customFormat="1" x14ac:dyDescent="0.15">
      <c r="A147" s="68"/>
      <c r="B147" s="68"/>
      <c r="C147" s="68"/>
      <c r="D147" s="68"/>
      <c r="E147" s="68"/>
      <c r="F147" s="68"/>
      <c r="G147" s="68"/>
      <c r="H147" s="68"/>
      <c r="I147" s="68"/>
      <c r="J147" s="68"/>
      <c r="K147" s="68"/>
      <c r="L147" s="370"/>
      <c r="M147" s="370"/>
      <c r="N147" s="370"/>
      <c r="O147" s="370"/>
      <c r="P147" s="453"/>
      <c r="Q147" s="454"/>
      <c r="R147" s="430"/>
      <c r="S147" s="431"/>
      <c r="T147" s="431"/>
      <c r="U147" s="451"/>
    </row>
    <row r="148" spans="1:21" s="452" customFormat="1" x14ac:dyDescent="0.15">
      <c r="A148" s="68"/>
      <c r="B148" s="68"/>
      <c r="C148" s="68"/>
      <c r="D148" s="68"/>
      <c r="E148" s="68"/>
      <c r="F148" s="68"/>
      <c r="G148" s="68"/>
      <c r="H148" s="68"/>
      <c r="I148" s="68"/>
      <c r="J148" s="68"/>
      <c r="K148" s="68"/>
      <c r="L148" s="370"/>
      <c r="M148" s="370"/>
      <c r="N148" s="370"/>
      <c r="O148" s="370"/>
      <c r="P148" s="453"/>
      <c r="Q148" s="454"/>
      <c r="R148" s="430"/>
      <c r="S148" s="431"/>
      <c r="T148" s="431"/>
      <c r="U148" s="451"/>
    </row>
    <row r="149" spans="1:21" s="452" customFormat="1" x14ac:dyDescent="0.15">
      <c r="A149" s="68"/>
      <c r="B149" s="68"/>
      <c r="C149" s="68"/>
      <c r="D149" s="68"/>
      <c r="E149" s="68"/>
      <c r="F149" s="68"/>
      <c r="G149" s="68"/>
      <c r="H149" s="68"/>
      <c r="I149" s="68"/>
      <c r="J149" s="68"/>
      <c r="K149" s="68"/>
      <c r="L149" s="370"/>
      <c r="M149" s="370"/>
      <c r="N149" s="370"/>
      <c r="O149" s="370"/>
      <c r="P149" s="453"/>
      <c r="Q149" s="454"/>
      <c r="R149" s="430"/>
      <c r="S149" s="431"/>
      <c r="T149" s="431"/>
      <c r="U149" s="451"/>
    </row>
    <row r="150" spans="1:21" s="452" customFormat="1" x14ac:dyDescent="0.15">
      <c r="A150" s="68"/>
      <c r="B150" s="68"/>
      <c r="C150" s="68"/>
      <c r="D150" s="68"/>
      <c r="E150" s="68"/>
      <c r="F150" s="68"/>
      <c r="G150" s="68"/>
      <c r="H150" s="68"/>
      <c r="I150" s="68"/>
      <c r="J150" s="68"/>
      <c r="K150" s="68"/>
      <c r="L150" s="370"/>
      <c r="M150" s="370"/>
      <c r="N150" s="370"/>
      <c r="O150" s="370"/>
      <c r="P150" s="453"/>
      <c r="Q150" s="454"/>
      <c r="R150" s="430"/>
      <c r="S150" s="431"/>
      <c r="T150" s="431"/>
      <c r="U150" s="451"/>
    </row>
    <row r="151" spans="1:21" s="452" customFormat="1" x14ac:dyDescent="0.15">
      <c r="A151" s="68"/>
      <c r="B151" s="68"/>
      <c r="C151" s="68"/>
      <c r="D151" s="68"/>
      <c r="E151" s="68"/>
      <c r="F151" s="68"/>
      <c r="G151" s="68"/>
      <c r="H151" s="68"/>
      <c r="I151" s="68"/>
      <c r="J151" s="68"/>
      <c r="K151" s="68"/>
      <c r="L151" s="370"/>
      <c r="M151" s="370"/>
      <c r="N151" s="370"/>
      <c r="O151" s="370"/>
      <c r="P151" s="453"/>
      <c r="Q151" s="454"/>
      <c r="R151" s="430"/>
      <c r="S151" s="431"/>
      <c r="T151" s="431"/>
      <c r="U151" s="451"/>
    </row>
    <row r="152" spans="1:21" s="452" customFormat="1" x14ac:dyDescent="0.15">
      <c r="A152" s="68"/>
      <c r="B152" s="68"/>
      <c r="C152" s="68"/>
      <c r="D152" s="68"/>
      <c r="E152" s="68"/>
      <c r="F152" s="68"/>
      <c r="G152" s="68"/>
      <c r="H152" s="68"/>
      <c r="I152" s="68"/>
      <c r="J152" s="68"/>
      <c r="K152" s="68"/>
      <c r="L152" s="370"/>
      <c r="M152" s="370"/>
      <c r="N152" s="370"/>
      <c r="O152" s="370"/>
      <c r="P152" s="453"/>
      <c r="Q152" s="454"/>
      <c r="R152" s="430"/>
      <c r="S152" s="431"/>
      <c r="T152" s="431"/>
      <c r="U152" s="451"/>
    </row>
    <row r="153" spans="1:21" s="452" customFormat="1" x14ac:dyDescent="0.15">
      <c r="A153" s="68"/>
      <c r="B153" s="68"/>
      <c r="C153" s="68"/>
      <c r="D153" s="68"/>
      <c r="E153" s="68"/>
      <c r="F153" s="68"/>
      <c r="G153" s="68"/>
      <c r="H153" s="68"/>
      <c r="I153" s="68"/>
      <c r="J153" s="68"/>
      <c r="K153" s="68"/>
      <c r="L153" s="370"/>
      <c r="M153" s="370"/>
      <c r="N153" s="370"/>
      <c r="O153" s="370"/>
      <c r="P153" s="453"/>
      <c r="Q153" s="454"/>
      <c r="R153" s="430"/>
      <c r="S153" s="431"/>
      <c r="T153" s="431"/>
      <c r="U153" s="451"/>
    </row>
    <row r="154" spans="1:21" s="452" customFormat="1" x14ac:dyDescent="0.15">
      <c r="A154" s="68"/>
      <c r="B154" s="68"/>
      <c r="C154" s="68"/>
      <c r="D154" s="68"/>
      <c r="E154" s="68"/>
      <c r="F154" s="68"/>
      <c r="G154" s="68"/>
      <c r="H154" s="68"/>
      <c r="I154" s="68"/>
      <c r="J154" s="68"/>
      <c r="K154" s="68"/>
      <c r="L154" s="370"/>
      <c r="M154" s="370"/>
      <c r="N154" s="370"/>
      <c r="O154" s="370"/>
      <c r="P154" s="453"/>
      <c r="Q154" s="454"/>
      <c r="R154" s="430"/>
      <c r="S154" s="431"/>
      <c r="T154" s="431"/>
      <c r="U154" s="451"/>
    </row>
    <row r="155" spans="1:21" s="452" customFormat="1" x14ac:dyDescent="0.15">
      <c r="A155" s="68"/>
      <c r="B155" s="68"/>
      <c r="C155" s="68"/>
      <c r="D155" s="68"/>
      <c r="E155" s="68"/>
      <c r="F155" s="68"/>
      <c r="G155" s="68"/>
      <c r="H155" s="68"/>
      <c r="I155" s="68"/>
      <c r="J155" s="68"/>
      <c r="K155" s="68"/>
      <c r="L155" s="370"/>
      <c r="M155" s="370"/>
      <c r="N155" s="370"/>
      <c r="O155" s="370"/>
      <c r="P155" s="453"/>
      <c r="Q155" s="454"/>
      <c r="R155" s="430"/>
      <c r="S155" s="431"/>
      <c r="T155" s="431"/>
      <c r="U155" s="451"/>
    </row>
    <row r="156" spans="1:21" s="452" customFormat="1" x14ac:dyDescent="0.15">
      <c r="A156" s="68"/>
      <c r="B156" s="68"/>
      <c r="C156" s="68"/>
      <c r="D156" s="68"/>
      <c r="E156" s="68"/>
      <c r="F156" s="68"/>
      <c r="G156" s="68"/>
      <c r="H156" s="68"/>
      <c r="I156" s="68"/>
      <c r="J156" s="68"/>
      <c r="K156" s="68"/>
      <c r="L156" s="370"/>
      <c r="M156" s="370"/>
      <c r="N156" s="370"/>
      <c r="O156" s="370"/>
      <c r="P156" s="453"/>
      <c r="Q156" s="454"/>
      <c r="R156" s="430"/>
      <c r="S156" s="431"/>
      <c r="T156" s="431"/>
      <c r="U156" s="451"/>
    </row>
    <row r="157" spans="1:21" s="452" customFormat="1" x14ac:dyDescent="0.15">
      <c r="A157" s="68"/>
      <c r="B157" s="68"/>
      <c r="C157" s="68"/>
      <c r="D157" s="68"/>
      <c r="E157" s="68"/>
      <c r="F157" s="68"/>
      <c r="G157" s="68"/>
      <c r="H157" s="68"/>
      <c r="I157" s="68"/>
      <c r="J157" s="68"/>
      <c r="K157" s="68"/>
      <c r="L157" s="370"/>
      <c r="M157" s="370"/>
      <c r="N157" s="370"/>
      <c r="O157" s="370"/>
      <c r="P157" s="453"/>
      <c r="Q157" s="454"/>
      <c r="R157" s="430"/>
      <c r="S157" s="431"/>
      <c r="T157" s="431"/>
      <c r="U157" s="451"/>
    </row>
    <row r="158" spans="1:21" s="452" customFormat="1" x14ac:dyDescent="0.15">
      <c r="A158" s="68"/>
      <c r="B158" s="68"/>
      <c r="C158" s="68"/>
      <c r="D158" s="68"/>
      <c r="E158" s="68"/>
      <c r="F158" s="68"/>
      <c r="G158" s="68"/>
      <c r="H158" s="68"/>
      <c r="I158" s="68"/>
      <c r="J158" s="68"/>
      <c r="K158" s="68"/>
      <c r="L158" s="370"/>
      <c r="M158" s="370"/>
      <c r="N158" s="370"/>
      <c r="O158" s="370"/>
      <c r="P158" s="453"/>
      <c r="Q158" s="454"/>
      <c r="R158" s="430"/>
      <c r="S158" s="431"/>
      <c r="T158" s="431"/>
      <c r="U158" s="451"/>
    </row>
    <row r="159" spans="1:21" s="452" customFormat="1" x14ac:dyDescent="0.15">
      <c r="A159" s="68"/>
      <c r="B159" s="68"/>
      <c r="C159" s="68"/>
      <c r="D159" s="68"/>
      <c r="E159" s="68"/>
      <c r="F159" s="68"/>
      <c r="G159" s="68"/>
      <c r="H159" s="68"/>
      <c r="I159" s="68"/>
      <c r="J159" s="68"/>
      <c r="K159" s="68"/>
      <c r="L159" s="370"/>
      <c r="M159" s="370"/>
      <c r="N159" s="370"/>
      <c r="O159" s="370"/>
      <c r="P159" s="453"/>
      <c r="Q159" s="454"/>
      <c r="R159" s="430"/>
      <c r="S159" s="431"/>
      <c r="T159" s="431"/>
      <c r="U159" s="451"/>
    </row>
    <row r="160" spans="1:21" s="452" customFormat="1" x14ac:dyDescent="0.15">
      <c r="A160" s="68"/>
      <c r="B160" s="68"/>
      <c r="C160" s="68"/>
      <c r="D160" s="68"/>
      <c r="E160" s="68"/>
      <c r="F160" s="68"/>
      <c r="G160" s="68"/>
      <c r="H160" s="68"/>
      <c r="I160" s="68"/>
      <c r="J160" s="68"/>
      <c r="K160" s="68"/>
      <c r="L160" s="370"/>
      <c r="M160" s="370"/>
      <c r="N160" s="370"/>
      <c r="O160" s="370"/>
      <c r="P160" s="453"/>
      <c r="Q160" s="454"/>
      <c r="R160" s="430"/>
      <c r="S160" s="431"/>
      <c r="T160" s="431"/>
      <c r="U160" s="451"/>
    </row>
    <row r="161" spans="1:21" s="452" customFormat="1" x14ac:dyDescent="0.15">
      <c r="A161" s="68"/>
      <c r="B161" s="68"/>
      <c r="C161" s="68"/>
      <c r="D161" s="68"/>
      <c r="E161" s="68"/>
      <c r="F161" s="68"/>
      <c r="G161" s="68"/>
      <c r="H161" s="68"/>
      <c r="I161" s="68"/>
      <c r="J161" s="68"/>
      <c r="K161" s="68"/>
      <c r="L161" s="370"/>
      <c r="M161" s="370"/>
      <c r="N161" s="370"/>
      <c r="O161" s="370"/>
      <c r="P161" s="453"/>
      <c r="Q161" s="454"/>
      <c r="R161" s="430"/>
      <c r="S161" s="431"/>
      <c r="T161" s="431"/>
      <c r="U161" s="451"/>
    </row>
    <row r="162" spans="1:21" s="452" customFormat="1" x14ac:dyDescent="0.15">
      <c r="A162" s="68"/>
      <c r="B162" s="68"/>
      <c r="C162" s="68"/>
      <c r="D162" s="68"/>
      <c r="E162" s="68"/>
      <c r="F162" s="68"/>
      <c r="G162" s="68"/>
      <c r="H162" s="68"/>
      <c r="I162" s="68"/>
      <c r="J162" s="68"/>
      <c r="K162" s="68"/>
      <c r="L162" s="370"/>
      <c r="M162" s="370"/>
      <c r="N162" s="370"/>
      <c r="O162" s="370"/>
      <c r="P162" s="453"/>
      <c r="Q162" s="454"/>
      <c r="R162" s="430"/>
      <c r="S162" s="431"/>
      <c r="T162" s="431"/>
      <c r="U162" s="451"/>
    </row>
    <row r="163" spans="1:21" s="452" customFormat="1" x14ac:dyDescent="0.15">
      <c r="A163" s="68"/>
      <c r="B163" s="68"/>
      <c r="C163" s="68"/>
      <c r="D163" s="68"/>
      <c r="E163" s="68"/>
      <c r="F163" s="68"/>
      <c r="G163" s="68"/>
      <c r="H163" s="68"/>
      <c r="I163" s="68"/>
      <c r="J163" s="68"/>
      <c r="K163" s="68"/>
      <c r="L163" s="370"/>
      <c r="M163" s="370"/>
      <c r="N163" s="370"/>
      <c r="O163" s="370"/>
      <c r="P163" s="453"/>
      <c r="Q163" s="454"/>
      <c r="R163" s="430"/>
      <c r="S163" s="431"/>
      <c r="T163" s="431"/>
      <c r="U163" s="451"/>
    </row>
    <row r="164" spans="1:21" s="452" customFormat="1" x14ac:dyDescent="0.15">
      <c r="A164" s="68"/>
      <c r="B164" s="68"/>
      <c r="C164" s="68"/>
      <c r="D164" s="68"/>
      <c r="E164" s="68"/>
      <c r="F164" s="68"/>
      <c r="G164" s="68"/>
      <c r="H164" s="68"/>
      <c r="I164" s="68"/>
      <c r="J164" s="68"/>
      <c r="K164" s="68"/>
      <c r="L164" s="370"/>
      <c r="M164" s="370"/>
      <c r="N164" s="370"/>
      <c r="O164" s="370"/>
      <c r="P164" s="453"/>
      <c r="Q164" s="454"/>
      <c r="R164" s="430"/>
      <c r="S164" s="431"/>
      <c r="T164" s="431"/>
      <c r="U164" s="451"/>
    </row>
    <row r="165" spans="1:21" s="452" customFormat="1" x14ac:dyDescent="0.15">
      <c r="A165" s="68"/>
      <c r="B165" s="68"/>
      <c r="C165" s="68"/>
      <c r="D165" s="68"/>
      <c r="E165" s="68"/>
      <c r="F165" s="68"/>
      <c r="G165" s="68"/>
      <c r="H165" s="68"/>
      <c r="I165" s="68"/>
      <c r="J165" s="68"/>
      <c r="K165" s="68"/>
      <c r="L165" s="370"/>
      <c r="M165" s="370"/>
      <c r="N165" s="370"/>
      <c r="O165" s="370"/>
      <c r="P165" s="453"/>
      <c r="Q165" s="454"/>
      <c r="R165" s="430"/>
      <c r="S165" s="431"/>
      <c r="T165" s="431"/>
      <c r="U165" s="451"/>
    </row>
    <row r="166" spans="1:21" s="452" customFormat="1" x14ac:dyDescent="0.15">
      <c r="A166" s="68"/>
      <c r="B166" s="68"/>
      <c r="C166" s="68"/>
      <c r="D166" s="68"/>
      <c r="E166" s="68"/>
      <c r="F166" s="68"/>
      <c r="G166" s="68"/>
      <c r="H166" s="68"/>
      <c r="I166" s="68"/>
      <c r="J166" s="68"/>
      <c r="K166" s="68"/>
      <c r="L166" s="370"/>
      <c r="M166" s="370"/>
      <c r="N166" s="370"/>
      <c r="O166" s="370"/>
      <c r="P166" s="453"/>
      <c r="Q166" s="454"/>
      <c r="R166" s="430"/>
      <c r="S166" s="431"/>
      <c r="T166" s="431"/>
      <c r="U166" s="451"/>
    </row>
    <row r="167" spans="1:21" s="452" customFormat="1" x14ac:dyDescent="0.15">
      <c r="A167" s="68"/>
      <c r="B167" s="68"/>
      <c r="C167" s="68"/>
      <c r="D167" s="68"/>
      <c r="E167" s="68"/>
      <c r="F167" s="68"/>
      <c r="G167" s="68"/>
      <c r="H167" s="68"/>
      <c r="I167" s="68"/>
      <c r="J167" s="68"/>
      <c r="K167" s="68"/>
      <c r="L167" s="370"/>
      <c r="M167" s="370"/>
      <c r="N167" s="370"/>
      <c r="O167" s="370"/>
      <c r="P167" s="453"/>
      <c r="Q167" s="454"/>
      <c r="R167" s="430"/>
      <c r="S167" s="431"/>
      <c r="T167" s="431"/>
      <c r="U167" s="451"/>
    </row>
    <row r="168" spans="1:21" s="452" customFormat="1" x14ac:dyDescent="0.15">
      <c r="A168" s="68"/>
      <c r="B168" s="68"/>
      <c r="C168" s="68"/>
      <c r="D168" s="68"/>
      <c r="E168" s="68"/>
      <c r="F168" s="68"/>
      <c r="G168" s="68"/>
      <c r="H168" s="68"/>
      <c r="I168" s="68"/>
      <c r="J168" s="68"/>
      <c r="K168" s="68"/>
      <c r="L168" s="370"/>
      <c r="M168" s="370"/>
      <c r="N168" s="370"/>
      <c r="O168" s="370"/>
      <c r="P168" s="453"/>
      <c r="Q168" s="454"/>
      <c r="R168" s="430"/>
      <c r="S168" s="431"/>
      <c r="T168" s="431"/>
      <c r="U168" s="451"/>
    </row>
    <row r="169" spans="1:21" s="452" customFormat="1" x14ac:dyDescent="0.15">
      <c r="A169" s="68"/>
      <c r="B169" s="68"/>
      <c r="C169" s="68"/>
      <c r="D169" s="68"/>
      <c r="E169" s="68"/>
      <c r="F169" s="68"/>
      <c r="G169" s="68"/>
      <c r="H169" s="68"/>
      <c r="I169" s="68"/>
      <c r="J169" s="68"/>
      <c r="K169" s="68"/>
      <c r="L169" s="370"/>
      <c r="M169" s="370"/>
      <c r="N169" s="370"/>
      <c r="O169" s="370"/>
      <c r="P169" s="453"/>
      <c r="Q169" s="454"/>
      <c r="R169" s="430"/>
      <c r="S169" s="431"/>
      <c r="T169" s="431"/>
      <c r="U169" s="451"/>
    </row>
    <row r="170" spans="1:21" s="452" customFormat="1" x14ac:dyDescent="0.15">
      <c r="A170" s="68"/>
      <c r="B170" s="68"/>
      <c r="C170" s="68"/>
      <c r="D170" s="68"/>
      <c r="E170" s="68"/>
      <c r="F170" s="68"/>
      <c r="G170" s="68"/>
      <c r="H170" s="68"/>
      <c r="I170" s="68"/>
      <c r="J170" s="68"/>
      <c r="K170" s="68"/>
      <c r="L170" s="370"/>
      <c r="M170" s="370"/>
      <c r="N170" s="370"/>
      <c r="O170" s="370"/>
      <c r="P170" s="453"/>
      <c r="Q170" s="454"/>
      <c r="R170" s="430"/>
      <c r="S170" s="431"/>
      <c r="T170" s="431"/>
      <c r="U170" s="451"/>
    </row>
    <row r="171" spans="1:21" s="452" customFormat="1" x14ac:dyDescent="0.15">
      <c r="A171" s="68"/>
      <c r="B171" s="68"/>
      <c r="C171" s="68"/>
      <c r="D171" s="68"/>
      <c r="E171" s="68"/>
      <c r="F171" s="68"/>
      <c r="G171" s="68"/>
      <c r="H171" s="68"/>
      <c r="I171" s="68"/>
      <c r="J171" s="68"/>
      <c r="K171" s="68"/>
      <c r="L171" s="370"/>
      <c r="M171" s="370"/>
      <c r="N171" s="370"/>
      <c r="O171" s="370"/>
      <c r="P171" s="453"/>
      <c r="Q171" s="454"/>
      <c r="R171" s="430"/>
      <c r="S171" s="431"/>
      <c r="T171" s="431"/>
      <c r="U171" s="451"/>
    </row>
    <row r="172" spans="1:21" s="452" customFormat="1" x14ac:dyDescent="0.15">
      <c r="A172" s="68"/>
      <c r="B172" s="68"/>
      <c r="C172" s="68"/>
      <c r="D172" s="68"/>
      <c r="E172" s="68"/>
      <c r="F172" s="68"/>
      <c r="G172" s="68"/>
      <c r="H172" s="68"/>
      <c r="I172" s="68"/>
      <c r="J172" s="68"/>
      <c r="K172" s="68"/>
      <c r="L172" s="370"/>
      <c r="M172" s="370"/>
      <c r="N172" s="370"/>
      <c r="O172" s="370"/>
      <c r="P172" s="453"/>
      <c r="Q172" s="454"/>
      <c r="R172" s="430"/>
      <c r="S172" s="431"/>
      <c r="T172" s="431"/>
      <c r="U172" s="451"/>
    </row>
    <row r="173" spans="1:21" s="452" customFormat="1" x14ac:dyDescent="0.15">
      <c r="A173" s="68"/>
      <c r="B173" s="68"/>
      <c r="C173" s="68"/>
      <c r="D173" s="68"/>
      <c r="E173" s="68"/>
      <c r="F173" s="68"/>
      <c r="G173" s="68"/>
      <c r="H173" s="68"/>
      <c r="I173" s="68"/>
      <c r="J173" s="68"/>
      <c r="K173" s="68"/>
      <c r="L173" s="370"/>
      <c r="M173" s="370"/>
      <c r="N173" s="370"/>
      <c r="O173" s="370"/>
      <c r="P173" s="453"/>
      <c r="Q173" s="454"/>
      <c r="R173" s="430"/>
      <c r="S173" s="431"/>
      <c r="T173" s="431"/>
      <c r="U173" s="451"/>
    </row>
  </sheetData>
  <mergeCells count="9">
    <mergeCell ref="B2:K4"/>
    <mergeCell ref="B6:G6"/>
    <mergeCell ref="B15:G15"/>
    <mergeCell ref="E17:H17"/>
    <mergeCell ref="E23:J23"/>
    <mergeCell ref="G19:L19"/>
    <mergeCell ref="B11:G11"/>
    <mergeCell ref="E8:F8"/>
    <mergeCell ref="E9:F9"/>
  </mergeCells>
  <phoneticPr fontId="4"/>
  <conditionalFormatting sqref="C9">
    <cfRule type="expression" dxfId="141" priority="7">
      <formula>LEN(C9)&gt;0</formula>
    </cfRule>
  </conditionalFormatting>
  <conditionalFormatting sqref="C13">
    <cfRule type="cellIs" dxfId="140" priority="5" operator="greaterThan">
      <formula>0</formula>
    </cfRule>
  </conditionalFormatting>
  <conditionalFormatting sqref="C17:D17">
    <cfRule type="cellIs" dxfId="139" priority="6" operator="greaterThan">
      <formula>0</formula>
    </cfRule>
  </conditionalFormatting>
  <conditionalFormatting sqref="C19:D19">
    <cfRule type="cellIs" dxfId="138" priority="2" operator="greaterThan">
      <formula>0</formula>
    </cfRule>
  </conditionalFormatting>
  <conditionalFormatting sqref="C21:D21">
    <cfRule type="cellIs" dxfId="137" priority="1" operator="greaterThan">
      <formula>0</formula>
    </cfRule>
  </conditionalFormatting>
  <conditionalFormatting sqref="C23:D23">
    <cfRule type="cellIs" dxfId="136" priority="8" operator="greaterThan">
      <formula>0</formula>
    </cfRule>
  </conditionalFormatting>
  <conditionalFormatting sqref="F19">
    <cfRule type="cellIs" dxfId="135" priority="10" operator="greaterThan">
      <formula>0</formula>
    </cfRule>
  </conditionalFormatting>
  <dataValidations count="3">
    <dataValidation type="list" showInputMessage="1" showErrorMessage="1" sqref="F19" xr:uid="{00000000-0002-0000-0200-000000000000}">
      <formula1>",１年,２年,３年"</formula1>
    </dataValidation>
    <dataValidation type="list" allowBlank="1" showInputMessage="1" showErrorMessage="1" sqref="C13" xr:uid="{00000000-0002-0000-0200-000001000000}">
      <formula1>$U$1:$U$3</formula1>
    </dataValidation>
    <dataValidation type="list" allowBlank="1" showInputMessage="1" showErrorMessage="1" sqref="C9" xr:uid="{00000000-0002-0000-0200-000002000000}">
      <formula1>$S$1:$S$70</formula1>
    </dataValidation>
  </dataValidations>
  <pageMargins left="0.7" right="0.7" top="0.75" bottom="0.75" header="0.3" footer="0.3"/>
  <pageSetup paperSize="9" scale="89" orientation="landscape" r:id="rId1"/>
  <colBreaks count="1" manualBreakCount="1">
    <brk id="14" max="29"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H90"/>
  <sheetViews>
    <sheetView showZeros="0" zoomScale="90" zoomScaleNormal="90" workbookViewId="0">
      <selection activeCell="E11" sqref="E11:N11"/>
    </sheetView>
  </sheetViews>
  <sheetFormatPr defaultColWidth="9" defaultRowHeight="15" x14ac:dyDescent="0.15"/>
  <cols>
    <col min="1" max="1" width="24.875" style="68" customWidth="1"/>
    <col min="2" max="2" width="5.625" style="68" customWidth="1"/>
    <col min="3" max="3" width="3.375" style="68" customWidth="1"/>
    <col min="4" max="4" width="1" style="68" customWidth="1"/>
    <col min="5" max="7" width="9" style="68"/>
    <col min="8" max="8" width="1" style="68" customWidth="1"/>
    <col min="9" max="9" width="4.75" style="68" customWidth="1"/>
    <col min="10" max="10" width="26" style="68" customWidth="1"/>
    <col min="11" max="12" width="2.25" style="68" customWidth="1"/>
    <col min="13" max="13" width="3.5" style="68" customWidth="1"/>
    <col min="14" max="14" width="5.875" style="289" customWidth="1"/>
    <col min="15" max="15" width="7.625" style="68" customWidth="1"/>
    <col min="16" max="17" width="4.75" style="68" customWidth="1"/>
    <col min="18" max="19" width="4.75" style="370" customWidth="1"/>
    <col min="20" max="20" width="4.75" style="68" customWidth="1"/>
    <col min="21" max="21" width="4.75" style="426" customWidth="1"/>
    <col min="22" max="24" width="4.75" style="427" customWidth="1"/>
    <col min="25" max="26" width="4.75" style="428" customWidth="1"/>
    <col min="27" max="34" width="4.75" style="370" customWidth="1"/>
    <col min="35" max="54" width="4.75" style="68" customWidth="1"/>
    <col min="55" max="16384" width="9" style="68"/>
  </cols>
  <sheetData>
    <row r="1" spans="1:34" ht="15.75" thickBot="1" x14ac:dyDescent="0.2">
      <c r="A1" s="390" t="s">
        <v>254</v>
      </c>
      <c r="B1" s="390"/>
      <c r="C1" s="367"/>
      <c r="D1" s="367"/>
      <c r="E1" s="367"/>
      <c r="F1" s="367"/>
      <c r="G1" s="367"/>
      <c r="H1" s="367"/>
      <c r="I1" s="367"/>
      <c r="J1" s="367"/>
      <c r="K1" s="367"/>
      <c r="L1" s="367"/>
      <c r="M1" s="367"/>
      <c r="N1" s="391"/>
      <c r="O1" s="367"/>
      <c r="P1" s="367"/>
      <c r="Q1" s="367"/>
      <c r="R1" s="368"/>
      <c r="S1" s="368"/>
      <c r="T1" s="367"/>
      <c r="U1" s="392"/>
      <c r="V1" s="393"/>
      <c r="W1" s="393"/>
      <c r="X1" s="393"/>
      <c r="Y1" s="394"/>
      <c r="Z1" s="394"/>
      <c r="AA1" s="368"/>
      <c r="AB1" s="368"/>
      <c r="AC1" s="368"/>
      <c r="AD1" s="368"/>
      <c r="AE1" s="368"/>
      <c r="AF1" s="368"/>
      <c r="AG1" s="368"/>
      <c r="AH1" s="368"/>
    </row>
    <row r="2" spans="1:34" ht="26.25" customHeight="1" thickTop="1" x14ac:dyDescent="0.15">
      <c r="A2" s="703" t="s">
        <v>255</v>
      </c>
      <c r="B2" s="395"/>
      <c r="C2" s="704" t="str">
        <f>(初期設定!D3)</f>
        <v>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v>
      </c>
      <c r="D2" s="705"/>
      <c r="E2" s="705"/>
      <c r="F2" s="705"/>
      <c r="G2" s="705"/>
      <c r="H2" s="705"/>
      <c r="I2" s="705"/>
      <c r="J2" s="705"/>
      <c r="K2" s="705"/>
      <c r="L2" s="705"/>
      <c r="M2" s="705"/>
      <c r="N2" s="705"/>
      <c r="O2" s="706"/>
      <c r="P2" s="367"/>
      <c r="Q2" s="367"/>
      <c r="R2" s="368"/>
      <c r="S2" s="368"/>
      <c r="T2" s="367"/>
      <c r="U2" s="391"/>
      <c r="V2" s="396"/>
      <c r="W2" s="396"/>
      <c r="X2" s="396"/>
      <c r="Y2" s="394"/>
      <c r="Z2" s="394"/>
      <c r="AA2" s="368"/>
      <c r="AB2" s="368"/>
      <c r="AC2" s="368"/>
      <c r="AD2" s="368"/>
      <c r="AE2" s="368"/>
      <c r="AF2" s="368"/>
      <c r="AG2" s="368"/>
      <c r="AH2" s="368"/>
    </row>
    <row r="3" spans="1:34" ht="26.25" customHeight="1" x14ac:dyDescent="0.15">
      <c r="A3" s="703"/>
      <c r="B3" s="395"/>
      <c r="C3" s="707"/>
      <c r="D3" s="708"/>
      <c r="E3" s="708"/>
      <c r="F3" s="708"/>
      <c r="G3" s="708"/>
      <c r="H3" s="708"/>
      <c r="I3" s="708"/>
      <c r="J3" s="708"/>
      <c r="K3" s="708"/>
      <c r="L3" s="708"/>
      <c r="M3" s="708"/>
      <c r="N3" s="708"/>
      <c r="O3" s="709"/>
      <c r="P3" s="367"/>
      <c r="Q3" s="367"/>
      <c r="R3" s="368"/>
      <c r="S3" s="368"/>
      <c r="T3" s="367"/>
      <c r="U3" s="391"/>
      <c r="V3" s="396"/>
      <c r="W3" s="396"/>
      <c r="X3" s="396"/>
      <c r="Y3" s="394"/>
      <c r="Z3" s="394"/>
      <c r="AA3" s="368"/>
      <c r="AB3" s="368"/>
      <c r="AC3" s="368"/>
      <c r="AD3" s="368"/>
      <c r="AE3" s="368"/>
      <c r="AF3" s="368"/>
      <c r="AG3" s="368"/>
      <c r="AH3" s="368"/>
    </row>
    <row r="4" spans="1:34" ht="26.25" customHeight="1" x14ac:dyDescent="0.15">
      <c r="A4" s="703"/>
      <c r="B4" s="395"/>
      <c r="C4" s="707"/>
      <c r="D4" s="708"/>
      <c r="E4" s="708"/>
      <c r="F4" s="708"/>
      <c r="G4" s="708"/>
      <c r="H4" s="708"/>
      <c r="I4" s="708"/>
      <c r="J4" s="708"/>
      <c r="K4" s="708"/>
      <c r="L4" s="708"/>
      <c r="M4" s="708"/>
      <c r="N4" s="708"/>
      <c r="O4" s="709"/>
      <c r="P4" s="367"/>
      <c r="Q4" s="367"/>
      <c r="R4" s="368"/>
      <c r="S4" s="368"/>
      <c r="T4" s="367"/>
      <c r="U4" s="391"/>
      <c r="V4" s="396"/>
      <c r="W4" s="396"/>
      <c r="X4" s="396"/>
      <c r="Y4" s="394"/>
      <c r="Z4" s="394"/>
      <c r="AA4" s="368"/>
      <c r="AB4" s="368"/>
      <c r="AC4" s="368"/>
      <c r="AD4" s="368"/>
      <c r="AE4" s="368"/>
      <c r="AF4" s="368"/>
      <c r="AG4" s="368"/>
      <c r="AH4" s="368"/>
    </row>
    <row r="5" spans="1:34" ht="26.25" customHeight="1" thickBot="1" x14ac:dyDescent="0.2">
      <c r="A5" s="703"/>
      <c r="B5" s="395"/>
      <c r="C5" s="710"/>
      <c r="D5" s="711"/>
      <c r="E5" s="711"/>
      <c r="F5" s="711"/>
      <c r="G5" s="711"/>
      <c r="H5" s="711"/>
      <c r="I5" s="711"/>
      <c r="J5" s="711"/>
      <c r="K5" s="711"/>
      <c r="L5" s="711"/>
      <c r="M5" s="711"/>
      <c r="N5" s="711"/>
      <c r="O5" s="712"/>
      <c r="P5" s="367"/>
      <c r="Q5" s="367"/>
      <c r="R5" s="368"/>
      <c r="S5" s="368"/>
      <c r="T5" s="367"/>
      <c r="U5" s="391"/>
      <c r="V5" s="396"/>
      <c r="W5" s="396"/>
      <c r="X5" s="396"/>
      <c r="Y5" s="394"/>
      <c r="Z5" s="394"/>
      <c r="AA5" s="368"/>
      <c r="AB5" s="368"/>
      <c r="AC5" s="368"/>
      <c r="AD5" s="368"/>
      <c r="AE5" s="368"/>
      <c r="AF5" s="368"/>
      <c r="AG5" s="368"/>
      <c r="AH5" s="368"/>
    </row>
    <row r="6" spans="1:34" ht="6.75" customHeight="1" thickTop="1" thickBot="1" x14ac:dyDescent="0.2">
      <c r="A6" s="703"/>
      <c r="B6" s="395"/>
      <c r="C6" s="367"/>
      <c r="D6" s="367"/>
      <c r="E6" s="367"/>
      <c r="F6" s="367"/>
      <c r="G6" s="367"/>
      <c r="H6" s="367"/>
      <c r="I6" s="367"/>
      <c r="J6" s="367"/>
      <c r="K6" s="367"/>
      <c r="L6" s="367"/>
      <c r="M6" s="367"/>
      <c r="N6" s="391"/>
      <c r="O6" s="367"/>
      <c r="P6" s="367"/>
      <c r="Q6" s="367"/>
      <c r="R6" s="368"/>
      <c r="S6" s="368"/>
      <c r="T6" s="367"/>
      <c r="U6" s="391"/>
      <c r="V6" s="396"/>
      <c r="W6" s="396"/>
      <c r="X6" s="396"/>
      <c r="Y6" s="394"/>
      <c r="Z6" s="394"/>
      <c r="AA6" s="368"/>
      <c r="AB6" s="368"/>
      <c r="AC6" s="368"/>
      <c r="AD6" s="368"/>
      <c r="AE6" s="368"/>
      <c r="AF6" s="368"/>
      <c r="AG6" s="368"/>
      <c r="AH6" s="368"/>
    </row>
    <row r="7" spans="1:34" ht="21.75" customHeight="1" thickTop="1" x14ac:dyDescent="0.25">
      <c r="A7" s="367"/>
      <c r="B7" s="367"/>
      <c r="C7" s="397" t="s">
        <v>505</v>
      </c>
      <c r="D7" s="398"/>
      <c r="E7" s="399"/>
      <c r="F7" s="398"/>
      <c r="G7" s="398"/>
      <c r="H7" s="398"/>
      <c r="I7" s="398"/>
      <c r="J7" s="398"/>
      <c r="K7" s="398"/>
      <c r="L7" s="398"/>
      <c r="M7" s="398"/>
      <c r="N7" s="400"/>
      <c r="O7" s="401"/>
      <c r="P7" s="367"/>
      <c r="Q7" s="367"/>
      <c r="R7" s="368"/>
      <c r="S7" s="368"/>
      <c r="T7" s="367"/>
      <c r="U7" s="391"/>
      <c r="V7" s="396"/>
      <c r="W7" s="396"/>
      <c r="X7" s="396"/>
      <c r="Y7" s="394"/>
      <c r="Z7" s="394"/>
      <c r="AA7" s="368"/>
      <c r="AB7" s="368"/>
      <c r="AC7" s="368"/>
      <c r="AD7" s="368"/>
      <c r="AE7" s="368"/>
      <c r="AF7" s="368"/>
      <c r="AG7" s="368"/>
      <c r="AH7" s="368"/>
    </row>
    <row r="8" spans="1:34" ht="5.25" customHeight="1" x14ac:dyDescent="0.15">
      <c r="A8" s="367"/>
      <c r="B8" s="367"/>
      <c r="C8" s="402"/>
      <c r="D8" s="184"/>
      <c r="E8" s="187" t="s">
        <v>256</v>
      </c>
      <c r="F8" s="184"/>
      <c r="G8" s="184"/>
      <c r="H8" s="184"/>
      <c r="I8" s="184"/>
      <c r="J8" s="184"/>
      <c r="K8" s="184"/>
      <c r="L8" s="184"/>
      <c r="M8" s="184"/>
      <c r="N8" s="403"/>
      <c r="O8" s="404"/>
      <c r="P8" s="367"/>
      <c r="Q8" s="367"/>
      <c r="R8" s="368"/>
      <c r="S8" s="368"/>
      <c r="T8" s="367"/>
      <c r="U8" s="391"/>
      <c r="V8" s="396"/>
      <c r="W8" s="396"/>
      <c r="X8" s="396"/>
      <c r="Y8" s="394"/>
      <c r="Z8" s="394"/>
      <c r="AA8" s="368"/>
      <c r="AB8" s="368"/>
      <c r="AC8" s="368"/>
      <c r="AD8" s="368"/>
      <c r="AE8" s="368"/>
      <c r="AF8" s="368"/>
      <c r="AG8" s="368"/>
      <c r="AH8" s="368"/>
    </row>
    <row r="9" spans="1:34" ht="5.25" customHeight="1" x14ac:dyDescent="0.15">
      <c r="A9" s="367"/>
      <c r="B9" s="367"/>
      <c r="C9" s="402"/>
      <c r="D9" s="184"/>
      <c r="E9" s="405" t="s">
        <v>257</v>
      </c>
      <c r="F9" s="184"/>
      <c r="G9" s="184"/>
      <c r="H9" s="184"/>
      <c r="I9" s="184"/>
      <c r="J9" s="184"/>
      <c r="K9" s="184"/>
      <c r="L9" s="184"/>
      <c r="M9" s="184"/>
      <c r="N9" s="403"/>
      <c r="O9" s="404"/>
      <c r="P9" s="367"/>
      <c r="Q9" s="367"/>
      <c r="R9" s="368"/>
      <c r="S9" s="368"/>
      <c r="T9" s="367"/>
      <c r="U9" s="391"/>
      <c r="V9" s="396"/>
      <c r="W9" s="396"/>
      <c r="X9" s="396"/>
      <c r="Y9" s="394"/>
      <c r="Z9" s="394"/>
      <c r="AA9" s="368"/>
      <c r="AB9" s="368"/>
      <c r="AC9" s="368"/>
      <c r="AD9" s="368"/>
      <c r="AE9" s="368"/>
      <c r="AF9" s="368"/>
      <c r="AG9" s="368"/>
      <c r="AH9" s="368"/>
    </row>
    <row r="10" spans="1:34" ht="6" customHeight="1" x14ac:dyDescent="0.15">
      <c r="A10" s="367"/>
      <c r="B10" s="367"/>
      <c r="C10" s="406"/>
      <c r="D10" s="407"/>
      <c r="E10" s="408" t="s">
        <v>258</v>
      </c>
      <c r="F10" s="409"/>
      <c r="G10" s="407"/>
      <c r="H10" s="407"/>
      <c r="I10" s="407"/>
      <c r="J10" s="407"/>
      <c r="K10" s="407"/>
      <c r="L10" s="407"/>
      <c r="M10" s="407"/>
      <c r="N10" s="410"/>
      <c r="O10" s="411"/>
      <c r="P10" s="367"/>
      <c r="Q10" s="367"/>
      <c r="R10" s="368"/>
      <c r="S10" s="368"/>
      <c r="T10" s="367"/>
      <c r="U10" s="391"/>
      <c r="V10" s="396"/>
      <c r="W10" s="396"/>
      <c r="X10" s="396"/>
      <c r="Y10" s="394"/>
      <c r="Z10" s="394"/>
      <c r="AA10" s="368"/>
      <c r="AB10" s="368"/>
      <c r="AC10" s="368"/>
      <c r="AD10" s="368"/>
      <c r="AE10" s="368"/>
      <c r="AF10" s="368"/>
      <c r="AG10" s="368"/>
      <c r="AH10" s="368"/>
    </row>
    <row r="11" spans="1:34" ht="58.5" customHeight="1" x14ac:dyDescent="0.15">
      <c r="A11" s="367"/>
      <c r="B11" s="412"/>
      <c r="C11" s="406"/>
      <c r="D11" s="407"/>
      <c r="E11" s="716" t="s">
        <v>506</v>
      </c>
      <c r="F11" s="716"/>
      <c r="G11" s="716"/>
      <c r="H11" s="716"/>
      <c r="I11" s="716"/>
      <c r="J11" s="716"/>
      <c r="K11" s="716"/>
      <c r="L11" s="716"/>
      <c r="M11" s="716"/>
      <c r="N11" s="716"/>
      <c r="O11" s="411"/>
      <c r="P11" s="412"/>
      <c r="Q11" s="367"/>
      <c r="R11" s="368"/>
      <c r="S11" s="368"/>
      <c r="T11" s="367"/>
      <c r="U11" s="391"/>
      <c r="V11" s="396"/>
      <c r="W11" s="396"/>
      <c r="X11" s="396"/>
      <c r="Y11" s="394"/>
      <c r="Z11" s="394"/>
      <c r="AA11" s="413"/>
      <c r="AB11" s="368"/>
      <c r="AC11" s="368"/>
      <c r="AD11" s="368"/>
      <c r="AE11" s="368"/>
      <c r="AF11" s="368"/>
      <c r="AG11" s="368"/>
      <c r="AH11" s="368"/>
    </row>
    <row r="12" spans="1:34" ht="15" customHeight="1" thickBot="1" x14ac:dyDescent="0.2">
      <c r="A12" s="367"/>
      <c r="B12" s="412"/>
      <c r="C12" s="406"/>
      <c r="D12" s="407"/>
      <c r="E12" s="408"/>
      <c r="F12" s="409"/>
      <c r="G12" s="407"/>
      <c r="H12" s="407"/>
      <c r="I12" s="407"/>
      <c r="J12" s="407"/>
      <c r="K12" s="407"/>
      <c r="L12" s="407"/>
      <c r="M12" s="407"/>
      <c r="N12" s="410"/>
      <c r="O12" s="411"/>
      <c r="P12" s="412"/>
      <c r="Q12" s="367"/>
      <c r="R12" s="368"/>
      <c r="S12" s="368"/>
      <c r="T12" s="367"/>
      <c r="U12" s="391"/>
      <c r="V12" s="396"/>
      <c r="W12" s="396"/>
      <c r="X12" s="396"/>
      <c r="Y12" s="394"/>
      <c r="Z12" s="394"/>
      <c r="AA12" s="368"/>
      <c r="AB12" s="368"/>
      <c r="AC12" s="368"/>
      <c r="AD12" s="368"/>
      <c r="AE12" s="368"/>
      <c r="AF12" s="368"/>
      <c r="AG12" s="368"/>
      <c r="AH12" s="368"/>
    </row>
    <row r="13" spans="1:34" ht="19.5" customHeight="1" thickTop="1" thickBot="1" x14ac:dyDescent="0.2">
      <c r="A13" s="367"/>
      <c r="B13" s="412"/>
      <c r="C13" s="406"/>
      <c r="D13" s="407"/>
      <c r="E13" s="713" t="s">
        <v>242</v>
      </c>
      <c r="F13" s="714"/>
      <c r="G13" s="715"/>
      <c r="H13" s="407"/>
      <c r="I13" s="407"/>
      <c r="J13" s="713" t="s">
        <v>259</v>
      </c>
      <c r="K13" s="715"/>
      <c r="L13" s="407"/>
      <c r="M13" s="414"/>
      <c r="N13" s="415"/>
      <c r="O13" s="416"/>
      <c r="P13" s="412"/>
      <c r="Q13" s="367"/>
      <c r="R13" s="368"/>
      <c r="S13" s="368"/>
      <c r="T13" s="367"/>
      <c r="U13" s="391"/>
      <c r="V13" s="396"/>
      <c r="W13" s="396"/>
      <c r="X13" s="396"/>
      <c r="Y13" s="394"/>
      <c r="Z13" s="394"/>
      <c r="AA13" s="368"/>
      <c r="AB13" s="368"/>
      <c r="AC13" s="368"/>
      <c r="AD13" s="368"/>
      <c r="AE13" s="368"/>
      <c r="AF13" s="368"/>
      <c r="AG13" s="368"/>
      <c r="AH13" s="368"/>
    </row>
    <row r="14" spans="1:34" ht="15" customHeight="1" thickBot="1" x14ac:dyDescent="0.2">
      <c r="A14" s="367"/>
      <c r="B14" s="367"/>
      <c r="C14" s="402"/>
      <c r="D14" s="184"/>
      <c r="E14" s="417"/>
      <c r="F14" s="417"/>
      <c r="G14" s="417"/>
      <c r="H14" s="184"/>
      <c r="I14" s="184"/>
      <c r="J14" s="184"/>
      <c r="K14" s="417"/>
      <c r="L14" s="184"/>
      <c r="M14" s="418"/>
      <c r="N14" s="419"/>
      <c r="O14" s="388"/>
      <c r="P14" s="367"/>
      <c r="Q14" s="367"/>
      <c r="R14" s="368"/>
      <c r="S14" s="368"/>
      <c r="T14" s="367"/>
      <c r="U14" s="391"/>
      <c r="V14" s="396"/>
      <c r="W14" s="396"/>
      <c r="X14" s="396"/>
      <c r="Y14" s="394"/>
      <c r="Z14" s="394"/>
      <c r="AA14" s="368"/>
      <c r="AB14" s="368"/>
      <c r="AC14" s="368"/>
      <c r="AD14" s="368"/>
      <c r="AE14" s="368"/>
      <c r="AF14" s="368"/>
      <c r="AG14" s="368"/>
      <c r="AH14" s="368"/>
    </row>
    <row r="15" spans="1:34" ht="25.5" customHeight="1" x14ac:dyDescent="0.15">
      <c r="A15" s="367"/>
      <c r="B15" s="367"/>
      <c r="C15" s="402"/>
      <c r="D15" s="184"/>
      <c r="E15" s="717" t="str">
        <f>IF($E$29=TRUE,(Ⅰ!C9),"表示不可")</f>
        <v>表示不可</v>
      </c>
      <c r="F15" s="718"/>
      <c r="G15" s="719"/>
      <c r="H15" s="184"/>
      <c r="I15" s="420"/>
      <c r="J15" s="695" t="str">
        <f>IF(E15="表示不可","",IF(IF(ISERROR(VLOOKUP(E15,(初期設定!D37):(初期設定!G113),4,0)),"",VLOOKUP(E15,(初期設定!D37):(初期設定!G113),4,0))=(初期設定!$D$7),"（前日準備を含む）担当校です。",""))</f>
        <v/>
      </c>
      <c r="K15" s="696"/>
      <c r="L15" s="184"/>
      <c r="M15" s="418"/>
      <c r="N15" s="419"/>
      <c r="O15" s="421"/>
      <c r="P15" s="367"/>
      <c r="Q15" s="367"/>
      <c r="R15" s="368"/>
      <c r="S15" s="368"/>
      <c r="T15" s="367"/>
      <c r="U15" s="391"/>
      <c r="V15" s="396"/>
      <c r="W15" s="396"/>
      <c r="X15" s="396"/>
      <c r="Y15" s="394"/>
      <c r="Z15" s="394"/>
      <c r="AA15" s="368"/>
      <c r="AB15" s="368"/>
      <c r="AC15" s="368"/>
      <c r="AD15" s="368"/>
      <c r="AE15" s="368"/>
      <c r="AF15" s="368"/>
      <c r="AG15" s="368"/>
      <c r="AH15" s="368"/>
    </row>
    <row r="16" spans="1:34" ht="6" customHeight="1" thickBot="1" x14ac:dyDescent="0.2">
      <c r="A16" s="367"/>
      <c r="B16" s="367"/>
      <c r="C16" s="402"/>
      <c r="D16" s="184"/>
      <c r="E16" s="720"/>
      <c r="F16" s="721"/>
      <c r="G16" s="722"/>
      <c r="H16" s="184"/>
      <c r="I16" s="420"/>
      <c r="J16" s="697"/>
      <c r="K16" s="698"/>
      <c r="L16" s="184"/>
      <c r="M16" s="418"/>
      <c r="N16" s="419"/>
      <c r="O16" s="421"/>
      <c r="P16" s="367"/>
      <c r="Q16" s="367"/>
      <c r="R16" s="368"/>
      <c r="S16" s="368"/>
      <c r="T16" s="367"/>
      <c r="U16" s="391"/>
      <c r="V16" s="396"/>
      <c r="W16" s="396"/>
      <c r="X16" s="396"/>
      <c r="Y16" s="394"/>
      <c r="Z16" s="394"/>
      <c r="AA16" s="368"/>
      <c r="AB16" s="368"/>
      <c r="AC16" s="368"/>
      <c r="AD16" s="368"/>
      <c r="AE16" s="368"/>
      <c r="AF16" s="368"/>
      <c r="AG16" s="368"/>
      <c r="AH16" s="368"/>
    </row>
    <row r="17" spans="1:34" ht="13.5" customHeight="1" thickBot="1" x14ac:dyDescent="0.2">
      <c r="A17" s="367"/>
      <c r="B17" s="367"/>
      <c r="C17" s="402"/>
      <c r="D17" s="184"/>
      <c r="E17" s="720"/>
      <c r="F17" s="721"/>
      <c r="G17" s="722"/>
      <c r="H17" s="184"/>
      <c r="I17" s="422" t="s">
        <v>260</v>
      </c>
      <c r="J17" s="184"/>
      <c r="K17" s="184"/>
      <c r="L17" s="184"/>
      <c r="M17" s="418"/>
      <c r="N17" s="419"/>
      <c r="O17" s="421"/>
      <c r="P17" s="367"/>
      <c r="Q17" s="367"/>
      <c r="R17" s="368"/>
      <c r="S17" s="368"/>
      <c r="T17" s="367"/>
      <c r="U17" s="391"/>
      <c r="V17" s="396"/>
      <c r="W17" s="396"/>
      <c r="X17" s="396"/>
      <c r="Y17" s="394"/>
      <c r="Z17" s="394"/>
      <c r="AA17" s="368"/>
      <c r="AB17" s="368"/>
      <c r="AC17" s="368"/>
      <c r="AD17" s="368"/>
      <c r="AE17" s="368"/>
      <c r="AF17" s="368"/>
      <c r="AG17" s="368"/>
      <c r="AH17" s="368"/>
    </row>
    <row r="18" spans="1:34" ht="6" customHeight="1" x14ac:dyDescent="0.15">
      <c r="A18" s="367"/>
      <c r="B18" s="367"/>
      <c r="C18" s="402"/>
      <c r="D18" s="184"/>
      <c r="E18" s="720"/>
      <c r="F18" s="721"/>
      <c r="G18" s="722"/>
      <c r="H18" s="184"/>
      <c r="I18" s="184"/>
      <c r="J18" s="699" t="str">
        <f>IF(E15="表示不可","",(IF(IF(ISERROR(VLOOKUP(E15,(初期設定!D37):(初期設定!G113),4,0)),"",VLOOKUP(E15,(初期設定!D37):(初期設定!G113),4,0))=(初期設定!$D$7),"","担当校ではありません。")))</f>
        <v/>
      </c>
      <c r="K18" s="700"/>
      <c r="L18" s="184"/>
      <c r="M18" s="418"/>
      <c r="N18" s="419"/>
      <c r="O18" s="421"/>
      <c r="P18" s="367"/>
      <c r="Q18" s="367"/>
      <c r="R18" s="368"/>
      <c r="S18" s="368"/>
      <c r="T18" s="367"/>
      <c r="U18" s="391"/>
      <c r="V18" s="396"/>
      <c r="W18" s="396"/>
      <c r="X18" s="396"/>
      <c r="Y18" s="394"/>
      <c r="Z18" s="394"/>
      <c r="AA18" s="368"/>
      <c r="AB18" s="368"/>
      <c r="AC18" s="368"/>
      <c r="AD18" s="368"/>
      <c r="AE18" s="368"/>
      <c r="AF18" s="368"/>
      <c r="AG18" s="368"/>
      <c r="AH18" s="368"/>
    </row>
    <row r="19" spans="1:34" ht="25.5" customHeight="1" thickBot="1" x14ac:dyDescent="0.2">
      <c r="A19" s="367"/>
      <c r="B19" s="367"/>
      <c r="C19" s="402"/>
      <c r="D19" s="184"/>
      <c r="E19" s="723"/>
      <c r="F19" s="724"/>
      <c r="G19" s="725"/>
      <c r="H19" s="184"/>
      <c r="I19" s="184"/>
      <c r="J19" s="701"/>
      <c r="K19" s="702"/>
      <c r="L19" s="184"/>
      <c r="M19" s="418"/>
      <c r="N19" s="391"/>
      <c r="O19" s="367"/>
      <c r="P19" s="367"/>
      <c r="Q19" s="367"/>
      <c r="R19" s="368"/>
      <c r="S19" s="368"/>
      <c r="T19" s="367"/>
      <c r="U19" s="391"/>
      <c r="V19" s="396"/>
      <c r="W19" s="396"/>
      <c r="X19" s="396"/>
      <c r="Y19" s="394"/>
      <c r="Z19" s="394"/>
      <c r="AA19" s="368"/>
      <c r="AB19" s="368"/>
      <c r="AC19" s="368"/>
      <c r="AD19" s="368"/>
      <c r="AE19" s="368"/>
      <c r="AF19" s="368"/>
      <c r="AG19" s="368"/>
      <c r="AH19" s="368"/>
    </row>
    <row r="20" spans="1:34" ht="7.5" customHeight="1" thickBot="1" x14ac:dyDescent="0.2">
      <c r="A20" s="367"/>
      <c r="B20" s="367"/>
      <c r="C20" s="423"/>
      <c r="D20" s="424"/>
      <c r="E20" s="424"/>
      <c r="F20" s="424"/>
      <c r="G20" s="424"/>
      <c r="H20" s="424"/>
      <c r="I20" s="424"/>
      <c r="J20" s="424"/>
      <c r="K20" s="424"/>
      <c r="L20" s="424"/>
      <c r="M20" s="418"/>
      <c r="N20" s="391"/>
      <c r="O20" s="367"/>
      <c r="P20" s="367"/>
      <c r="Q20" s="367"/>
      <c r="R20" s="368"/>
      <c r="S20" s="368"/>
      <c r="T20" s="367"/>
      <c r="U20" s="391"/>
      <c r="V20" s="396"/>
      <c r="W20" s="396"/>
      <c r="X20" s="396"/>
      <c r="Y20" s="394"/>
      <c r="Z20" s="394"/>
      <c r="AA20" s="368"/>
      <c r="AB20" s="368"/>
      <c r="AC20" s="368"/>
      <c r="AD20" s="368"/>
      <c r="AE20" s="368"/>
      <c r="AF20" s="368"/>
      <c r="AG20" s="368"/>
      <c r="AH20" s="368"/>
    </row>
    <row r="21" spans="1:34" ht="13.5" customHeight="1" thickTop="1" x14ac:dyDescent="0.15">
      <c r="A21" s="367"/>
      <c r="B21" s="367"/>
      <c r="C21" s="367"/>
      <c r="D21" s="367"/>
      <c r="E21" s="367"/>
      <c r="F21" s="367"/>
      <c r="G21" s="367"/>
      <c r="H21" s="367"/>
      <c r="I21" s="367"/>
      <c r="J21" s="367"/>
      <c r="K21" s="368"/>
      <c r="L21" s="368"/>
      <c r="M21" s="367"/>
      <c r="N21" s="391"/>
      <c r="O21" s="367"/>
      <c r="P21" s="367"/>
      <c r="Q21" s="367"/>
      <c r="R21" s="368"/>
      <c r="S21" s="368"/>
      <c r="T21" s="367"/>
      <c r="U21" s="391"/>
      <c r="V21" s="396"/>
      <c r="W21" s="396"/>
      <c r="X21" s="396"/>
      <c r="Y21" s="394"/>
      <c r="Z21" s="394"/>
      <c r="AA21" s="368"/>
      <c r="AB21" s="368"/>
      <c r="AC21" s="368"/>
      <c r="AD21" s="368"/>
      <c r="AE21" s="368"/>
      <c r="AF21" s="368"/>
      <c r="AG21" s="368"/>
      <c r="AH21" s="368"/>
    </row>
    <row r="22" spans="1:34" ht="18" customHeight="1" x14ac:dyDescent="0.15">
      <c r="A22" s="367"/>
      <c r="B22" s="367"/>
      <c r="C22" s="367"/>
      <c r="D22" s="367"/>
      <c r="E22" s="367"/>
      <c r="F22" s="367"/>
      <c r="G22" s="367"/>
      <c r="H22" s="367"/>
      <c r="I22" s="367"/>
      <c r="J22" s="692" t="s">
        <v>261</v>
      </c>
      <c r="K22" s="693"/>
      <c r="L22" s="693"/>
      <c r="M22" s="693"/>
      <c r="N22" s="693"/>
      <c r="O22" s="693"/>
      <c r="P22" s="693"/>
      <c r="Q22" s="693"/>
      <c r="R22" s="693"/>
      <c r="S22" s="693"/>
      <c r="T22" s="693"/>
      <c r="U22" s="694"/>
      <c r="V22" s="396"/>
      <c r="W22" s="396"/>
      <c r="X22" s="396"/>
      <c r="Y22" s="394"/>
      <c r="Z22" s="394"/>
      <c r="AA22" s="368"/>
      <c r="AB22" s="368"/>
      <c r="AC22" s="368"/>
      <c r="AD22" s="368"/>
      <c r="AE22" s="368"/>
      <c r="AF22" s="368"/>
      <c r="AG22" s="368"/>
      <c r="AH22" s="368"/>
    </row>
    <row r="23" spans="1:34" ht="9" customHeight="1" x14ac:dyDescent="0.15">
      <c r="A23" s="367"/>
      <c r="B23" s="367"/>
      <c r="C23" s="367"/>
      <c r="D23" s="367"/>
      <c r="E23" s="367"/>
      <c r="F23" s="367"/>
      <c r="G23" s="367"/>
      <c r="H23" s="367"/>
      <c r="I23" s="367"/>
      <c r="J23" s="367"/>
      <c r="K23" s="367"/>
      <c r="L23" s="367"/>
      <c r="M23" s="425"/>
      <c r="N23" s="425"/>
      <c r="O23" s="425"/>
      <c r="P23" s="367"/>
      <c r="Q23" s="367"/>
      <c r="R23" s="368"/>
      <c r="S23" s="368"/>
      <c r="T23" s="367"/>
      <c r="U23" s="391"/>
      <c r="V23" s="396"/>
      <c r="W23" s="396"/>
      <c r="X23" s="396"/>
      <c r="Y23" s="394"/>
      <c r="Z23" s="394"/>
      <c r="AA23" s="368"/>
      <c r="AB23" s="368"/>
      <c r="AC23" s="368"/>
      <c r="AD23" s="368"/>
      <c r="AE23" s="368"/>
      <c r="AF23" s="368"/>
      <c r="AG23" s="368"/>
      <c r="AH23" s="368"/>
    </row>
    <row r="24" spans="1:34" s="370" customFormat="1" ht="9" customHeight="1" x14ac:dyDescent="0.15">
      <c r="A24" s="368"/>
      <c r="B24" s="368"/>
      <c r="C24" s="368"/>
      <c r="D24" s="368"/>
      <c r="E24" s="368"/>
      <c r="F24" s="368"/>
      <c r="G24" s="368"/>
      <c r="H24" s="368"/>
      <c r="I24" s="368"/>
      <c r="J24" s="368"/>
      <c r="K24" s="368"/>
      <c r="L24" s="368"/>
      <c r="M24" s="368"/>
      <c r="N24" s="368"/>
      <c r="O24" s="368"/>
      <c r="P24" s="368"/>
      <c r="Q24" s="368"/>
      <c r="R24" s="368"/>
      <c r="S24" s="368"/>
      <c r="T24" s="368"/>
      <c r="U24" s="394"/>
      <c r="V24" s="396"/>
      <c r="W24" s="396"/>
      <c r="X24" s="396"/>
      <c r="Y24" s="394"/>
      <c r="Z24" s="394"/>
      <c r="AA24" s="368"/>
      <c r="AB24" s="368"/>
      <c r="AC24" s="368"/>
      <c r="AD24" s="368"/>
      <c r="AE24" s="368"/>
      <c r="AF24" s="368"/>
      <c r="AG24" s="368"/>
      <c r="AH24" s="368"/>
    </row>
    <row r="25" spans="1:34" s="370" customFormat="1" ht="9" customHeight="1" x14ac:dyDescent="0.15">
      <c r="A25" s="368"/>
      <c r="B25" s="368"/>
      <c r="C25" s="368"/>
      <c r="D25" s="368"/>
      <c r="E25" s="368"/>
      <c r="F25" s="368"/>
      <c r="G25" s="368"/>
      <c r="H25" s="368"/>
      <c r="I25" s="368"/>
      <c r="J25" s="368"/>
      <c r="K25" s="368"/>
      <c r="L25" s="368"/>
      <c r="M25" s="368"/>
      <c r="N25" s="394"/>
      <c r="O25" s="368"/>
      <c r="P25" s="368"/>
      <c r="Q25" s="368"/>
      <c r="R25" s="368"/>
      <c r="S25" s="368"/>
      <c r="T25" s="368"/>
      <c r="U25" s="394"/>
      <c r="V25" s="396"/>
      <c r="W25" s="396"/>
      <c r="X25" s="396"/>
      <c r="Y25" s="394"/>
      <c r="Z25" s="394"/>
      <c r="AA25" s="368"/>
      <c r="AB25" s="368"/>
      <c r="AC25" s="368"/>
      <c r="AD25" s="368"/>
      <c r="AE25" s="368"/>
      <c r="AF25" s="368"/>
      <c r="AG25" s="368"/>
      <c r="AH25" s="368"/>
    </row>
    <row r="26" spans="1:34" s="370" customFormat="1" ht="21" customHeight="1" x14ac:dyDescent="0.15">
      <c r="A26" s="368"/>
      <c r="B26" s="368"/>
      <c r="C26" s="368"/>
      <c r="D26" s="368"/>
      <c r="E26" s="368"/>
      <c r="F26" s="368"/>
      <c r="G26" s="368"/>
      <c r="H26" s="368"/>
      <c r="I26" s="368"/>
      <c r="J26" s="368"/>
      <c r="K26" s="368"/>
      <c r="L26" s="368"/>
      <c r="M26" s="368"/>
      <c r="N26" s="394"/>
      <c r="O26" s="368"/>
      <c r="P26" s="368"/>
      <c r="Q26" s="368"/>
      <c r="R26" s="368"/>
      <c r="S26" s="368"/>
      <c r="T26" s="368"/>
      <c r="U26" s="394"/>
      <c r="V26" s="396"/>
      <c r="W26" s="396"/>
      <c r="X26" s="396"/>
      <c r="Y26" s="394"/>
      <c r="Z26" s="394"/>
      <c r="AA26" s="368"/>
      <c r="AB26" s="368"/>
      <c r="AC26" s="368"/>
      <c r="AD26" s="368"/>
      <c r="AE26" s="368"/>
      <c r="AF26" s="368"/>
      <c r="AG26" s="368"/>
      <c r="AH26" s="368"/>
    </row>
    <row r="27" spans="1:34" s="370" customFormat="1" x14ac:dyDescent="0.15">
      <c r="A27" s="368"/>
      <c r="B27" s="368"/>
      <c r="C27" s="368"/>
      <c r="D27" s="368"/>
      <c r="E27" s="368"/>
      <c r="F27" s="368"/>
      <c r="G27" s="368"/>
      <c r="H27" s="368"/>
      <c r="I27" s="368"/>
      <c r="J27" s="368"/>
      <c r="K27" s="368"/>
      <c r="L27" s="368"/>
      <c r="M27" s="368"/>
      <c r="N27" s="394"/>
      <c r="O27" s="368"/>
      <c r="P27" s="368"/>
      <c r="Q27" s="368"/>
      <c r="R27" s="368"/>
      <c r="S27" s="368"/>
      <c r="T27" s="368"/>
      <c r="U27" s="394"/>
      <c r="V27" s="396"/>
      <c r="W27" s="396"/>
      <c r="X27" s="396"/>
      <c r="Y27" s="394"/>
      <c r="Z27" s="394"/>
      <c r="AA27" s="368"/>
      <c r="AB27" s="368"/>
      <c r="AC27" s="368"/>
      <c r="AD27" s="368"/>
      <c r="AE27" s="368"/>
      <c r="AF27" s="368"/>
      <c r="AG27" s="368"/>
      <c r="AH27" s="368"/>
    </row>
    <row r="28" spans="1:34" s="370" customFormat="1" x14ac:dyDescent="0.15">
      <c r="A28" s="368"/>
      <c r="B28" s="368"/>
      <c r="C28" s="368"/>
      <c r="D28" s="368"/>
      <c r="E28" s="368"/>
      <c r="F28" s="368"/>
      <c r="G28" s="368"/>
      <c r="H28" s="368"/>
      <c r="I28" s="368"/>
      <c r="J28" s="368"/>
      <c r="K28" s="368"/>
      <c r="L28" s="368"/>
      <c r="M28" s="368"/>
      <c r="N28" s="394"/>
      <c r="O28" s="368"/>
      <c r="P28" s="368"/>
      <c r="Q28" s="368"/>
      <c r="R28" s="368"/>
      <c r="S28" s="368"/>
      <c r="T28" s="368"/>
      <c r="U28" s="394"/>
      <c r="V28" s="396"/>
      <c r="W28" s="396"/>
      <c r="X28" s="396"/>
      <c r="Y28" s="394"/>
      <c r="Z28" s="394"/>
      <c r="AA28" s="368"/>
      <c r="AB28" s="368"/>
      <c r="AC28" s="368"/>
      <c r="AD28" s="368"/>
      <c r="AE28" s="368"/>
      <c r="AF28" s="368"/>
      <c r="AG28" s="368"/>
      <c r="AH28" s="368"/>
    </row>
    <row r="29" spans="1:34" s="370" customFormat="1" x14ac:dyDescent="0.15">
      <c r="A29" s="368"/>
      <c r="B29" s="368"/>
      <c r="C29" s="368"/>
      <c r="D29" s="368"/>
      <c r="E29" s="565" t="b">
        <v>0</v>
      </c>
      <c r="F29" s="368"/>
      <c r="G29" s="368"/>
      <c r="H29" s="368"/>
      <c r="I29" s="368"/>
      <c r="J29" s="368"/>
      <c r="K29" s="368"/>
      <c r="L29" s="368"/>
      <c r="M29" s="368"/>
      <c r="N29" s="394"/>
      <c r="O29" s="368"/>
      <c r="P29" s="368"/>
      <c r="Q29" s="368"/>
      <c r="R29" s="368"/>
      <c r="S29" s="368"/>
      <c r="T29" s="368"/>
      <c r="U29" s="394"/>
      <c r="V29" s="396"/>
      <c r="W29" s="396"/>
      <c r="X29" s="396"/>
      <c r="Y29" s="394"/>
      <c r="Z29" s="394"/>
      <c r="AA29" s="368"/>
      <c r="AB29" s="368"/>
      <c r="AC29" s="368"/>
      <c r="AD29" s="368"/>
      <c r="AE29" s="368"/>
      <c r="AF29" s="368"/>
      <c r="AG29" s="368"/>
      <c r="AH29" s="368"/>
    </row>
    <row r="30" spans="1:34" s="370" customFormat="1" x14ac:dyDescent="0.15">
      <c r="A30" s="368"/>
      <c r="B30" s="368"/>
      <c r="C30" s="368"/>
      <c r="D30" s="368"/>
      <c r="E30" s="368"/>
      <c r="F30" s="368"/>
      <c r="G30" s="368"/>
      <c r="H30" s="368"/>
      <c r="I30" s="368"/>
      <c r="J30" s="368"/>
      <c r="K30" s="368"/>
      <c r="L30" s="368"/>
      <c r="M30" s="368"/>
      <c r="N30" s="394"/>
      <c r="O30" s="368"/>
      <c r="P30" s="368"/>
      <c r="Q30" s="368"/>
      <c r="R30" s="368"/>
      <c r="S30" s="368"/>
      <c r="T30" s="368"/>
      <c r="U30" s="394"/>
      <c r="V30" s="396"/>
      <c r="W30" s="396"/>
      <c r="X30" s="396"/>
      <c r="Y30" s="394"/>
      <c r="Z30" s="394"/>
      <c r="AA30" s="368"/>
      <c r="AB30" s="368"/>
      <c r="AC30" s="368"/>
      <c r="AD30" s="368"/>
      <c r="AE30" s="368"/>
      <c r="AF30" s="368"/>
      <c r="AG30" s="368"/>
      <c r="AH30" s="368"/>
    </row>
    <row r="31" spans="1:34" s="370" customFormat="1" x14ac:dyDescent="0.15">
      <c r="A31" s="368"/>
      <c r="B31" s="368"/>
      <c r="C31" s="368"/>
      <c r="D31" s="368"/>
      <c r="E31" s="368"/>
      <c r="F31" s="368"/>
      <c r="G31" s="368"/>
      <c r="H31" s="368"/>
      <c r="I31" s="368"/>
      <c r="J31" s="368"/>
      <c r="K31" s="368"/>
      <c r="L31" s="368"/>
      <c r="M31" s="368"/>
      <c r="N31" s="394"/>
      <c r="O31" s="368"/>
      <c r="P31" s="368"/>
      <c r="Q31" s="368"/>
      <c r="R31" s="368"/>
      <c r="S31" s="368"/>
      <c r="T31" s="368"/>
      <c r="U31" s="394"/>
      <c r="V31" s="396"/>
      <c r="W31" s="396"/>
      <c r="X31" s="396"/>
      <c r="Y31" s="394"/>
      <c r="Z31" s="394"/>
      <c r="AA31" s="368"/>
      <c r="AB31" s="368"/>
      <c r="AC31" s="368"/>
      <c r="AD31" s="368"/>
      <c r="AE31" s="368"/>
      <c r="AF31" s="368"/>
      <c r="AG31" s="368"/>
      <c r="AH31" s="368"/>
    </row>
    <row r="32" spans="1:34" s="370" customFormat="1" x14ac:dyDescent="0.15">
      <c r="A32" s="368"/>
      <c r="B32" s="368"/>
      <c r="C32" s="368"/>
      <c r="D32" s="368"/>
      <c r="E32" s="368"/>
      <c r="F32" s="368"/>
      <c r="G32" s="368"/>
      <c r="H32" s="368"/>
      <c r="I32" s="368"/>
      <c r="J32" s="368"/>
      <c r="K32" s="368"/>
      <c r="L32" s="368"/>
      <c r="M32" s="368"/>
      <c r="N32" s="394"/>
      <c r="O32" s="368"/>
      <c r="P32" s="368"/>
      <c r="Q32" s="368"/>
      <c r="R32" s="368"/>
      <c r="S32" s="368"/>
      <c r="T32" s="368"/>
      <c r="U32" s="394"/>
      <c r="V32" s="396"/>
      <c r="W32" s="396"/>
      <c r="X32" s="396"/>
      <c r="Y32" s="394"/>
      <c r="Z32" s="394"/>
      <c r="AA32" s="368"/>
      <c r="AB32" s="368"/>
      <c r="AC32" s="368"/>
      <c r="AD32" s="368"/>
      <c r="AE32" s="368"/>
      <c r="AF32" s="368"/>
      <c r="AG32" s="368"/>
      <c r="AH32" s="368"/>
    </row>
    <row r="33" spans="1:34" s="370" customFormat="1" x14ac:dyDescent="0.15">
      <c r="A33" s="368"/>
      <c r="B33" s="368"/>
      <c r="C33" s="368"/>
      <c r="D33" s="368"/>
      <c r="E33" s="368"/>
      <c r="F33" s="368"/>
      <c r="G33" s="368"/>
      <c r="H33" s="368"/>
      <c r="I33" s="368"/>
      <c r="J33" s="368"/>
      <c r="K33" s="368"/>
      <c r="L33" s="368"/>
      <c r="M33" s="368"/>
      <c r="N33" s="394"/>
      <c r="O33" s="368"/>
      <c r="P33" s="368"/>
      <c r="Q33" s="368"/>
      <c r="R33" s="368"/>
      <c r="S33" s="368"/>
      <c r="T33" s="368"/>
      <c r="U33" s="394"/>
      <c r="V33" s="396"/>
      <c r="W33" s="396"/>
      <c r="X33" s="396"/>
      <c r="Y33" s="394"/>
      <c r="Z33" s="394"/>
      <c r="AA33" s="368"/>
      <c r="AB33" s="368"/>
      <c r="AC33" s="368"/>
      <c r="AD33" s="368"/>
      <c r="AE33" s="368"/>
      <c r="AF33" s="368"/>
      <c r="AG33" s="368"/>
      <c r="AH33" s="368"/>
    </row>
    <row r="34" spans="1:34" s="370" customFormat="1" x14ac:dyDescent="0.15">
      <c r="A34" s="368"/>
      <c r="B34" s="368"/>
      <c r="C34" s="368"/>
      <c r="D34" s="368"/>
      <c r="E34" s="368"/>
      <c r="F34" s="368"/>
      <c r="G34" s="368"/>
      <c r="H34" s="368"/>
      <c r="I34" s="368"/>
      <c r="J34" s="368"/>
      <c r="K34" s="368"/>
      <c r="L34" s="368"/>
      <c r="M34" s="368"/>
      <c r="N34" s="394"/>
      <c r="O34" s="368"/>
      <c r="P34" s="368"/>
      <c r="Q34" s="368"/>
      <c r="R34" s="368"/>
      <c r="S34" s="368"/>
      <c r="T34" s="368"/>
      <c r="U34" s="394"/>
      <c r="V34" s="396"/>
      <c r="W34" s="396"/>
      <c r="X34" s="396"/>
      <c r="Y34" s="394"/>
      <c r="Z34" s="394"/>
      <c r="AA34" s="368"/>
      <c r="AB34" s="368"/>
      <c r="AC34" s="368"/>
      <c r="AD34" s="368"/>
      <c r="AE34" s="368"/>
      <c r="AF34" s="368"/>
      <c r="AG34" s="368"/>
      <c r="AH34" s="368"/>
    </row>
    <row r="35" spans="1:34" s="370" customFormat="1" x14ac:dyDescent="0.15">
      <c r="A35" s="368"/>
      <c r="B35" s="368"/>
      <c r="C35" s="368"/>
      <c r="D35" s="368"/>
      <c r="E35" s="368"/>
      <c r="F35" s="368"/>
      <c r="G35" s="368"/>
      <c r="H35" s="368"/>
      <c r="I35" s="368"/>
      <c r="J35" s="368"/>
      <c r="K35" s="368"/>
      <c r="L35" s="368"/>
      <c r="M35" s="368"/>
      <c r="N35" s="394"/>
      <c r="O35" s="368"/>
      <c r="P35" s="368"/>
      <c r="Q35" s="368"/>
      <c r="R35" s="368"/>
      <c r="S35" s="368"/>
      <c r="T35" s="368"/>
      <c r="U35" s="394"/>
      <c r="V35" s="396"/>
      <c r="W35" s="396"/>
      <c r="X35" s="396"/>
      <c r="Y35" s="394"/>
      <c r="Z35" s="394"/>
      <c r="AA35" s="368"/>
      <c r="AB35" s="368"/>
      <c r="AC35" s="368"/>
      <c r="AD35" s="368"/>
      <c r="AE35" s="368"/>
      <c r="AF35" s="368"/>
      <c r="AG35" s="368"/>
      <c r="AH35" s="368"/>
    </row>
    <row r="36" spans="1:34" s="370" customFormat="1" x14ac:dyDescent="0.15">
      <c r="A36" s="368"/>
      <c r="B36" s="368"/>
      <c r="C36" s="368"/>
      <c r="D36" s="368"/>
      <c r="E36" s="368"/>
      <c r="F36" s="368"/>
      <c r="G36" s="368"/>
      <c r="H36" s="368"/>
      <c r="I36" s="368"/>
      <c r="J36" s="368"/>
      <c r="K36" s="368"/>
      <c r="L36" s="368"/>
      <c r="M36" s="368"/>
      <c r="N36" s="394"/>
      <c r="O36" s="368"/>
      <c r="P36" s="368"/>
      <c r="Q36" s="368"/>
      <c r="R36" s="368"/>
      <c r="S36" s="368"/>
      <c r="T36" s="368"/>
      <c r="U36" s="394"/>
      <c r="V36" s="396"/>
      <c r="W36" s="396"/>
      <c r="X36" s="396"/>
      <c r="Y36" s="394"/>
      <c r="Z36" s="394"/>
      <c r="AA36" s="368"/>
      <c r="AB36" s="368"/>
      <c r="AC36" s="368"/>
      <c r="AD36" s="368"/>
      <c r="AE36" s="368"/>
      <c r="AF36" s="368"/>
      <c r="AG36" s="368"/>
      <c r="AH36" s="368"/>
    </row>
    <row r="37" spans="1:34" s="370" customFormat="1" x14ac:dyDescent="0.15">
      <c r="A37" s="368"/>
      <c r="B37" s="368"/>
      <c r="C37" s="368"/>
      <c r="D37" s="368"/>
      <c r="E37" s="368"/>
      <c r="F37" s="368"/>
      <c r="G37" s="368"/>
      <c r="H37" s="368"/>
      <c r="I37" s="368"/>
      <c r="J37" s="368"/>
      <c r="K37" s="368"/>
      <c r="L37" s="368"/>
      <c r="M37" s="368"/>
      <c r="N37" s="394"/>
      <c r="O37" s="368"/>
      <c r="P37" s="368"/>
      <c r="Q37" s="368"/>
      <c r="R37" s="368"/>
      <c r="S37" s="368"/>
      <c r="T37" s="368"/>
      <c r="U37" s="394"/>
      <c r="V37" s="396"/>
      <c r="W37" s="396"/>
      <c r="X37" s="396"/>
      <c r="Y37" s="394"/>
      <c r="Z37" s="394"/>
      <c r="AA37" s="368"/>
      <c r="AB37" s="368"/>
      <c r="AC37" s="368"/>
      <c r="AD37" s="368"/>
      <c r="AE37" s="368"/>
      <c r="AF37" s="368"/>
      <c r="AG37" s="368"/>
      <c r="AH37" s="368"/>
    </row>
    <row r="38" spans="1:34" s="370" customFormat="1" x14ac:dyDescent="0.15">
      <c r="A38" s="368"/>
      <c r="B38" s="368"/>
      <c r="C38" s="368"/>
      <c r="D38" s="368"/>
      <c r="E38" s="368"/>
      <c r="F38" s="368"/>
      <c r="G38" s="368"/>
      <c r="H38" s="368"/>
      <c r="I38" s="368"/>
      <c r="J38" s="368"/>
      <c r="K38" s="368"/>
      <c r="L38" s="368"/>
      <c r="M38" s="368"/>
      <c r="N38" s="394"/>
      <c r="O38" s="368"/>
      <c r="P38" s="368"/>
      <c r="Q38" s="368"/>
      <c r="R38" s="368"/>
      <c r="S38" s="368"/>
      <c r="T38" s="368"/>
      <c r="U38" s="394"/>
      <c r="V38" s="396"/>
      <c r="W38" s="396"/>
      <c r="X38" s="396"/>
      <c r="Y38" s="394"/>
      <c r="Z38" s="394"/>
      <c r="AA38" s="368"/>
      <c r="AB38" s="368"/>
      <c r="AC38" s="368"/>
      <c r="AD38" s="368"/>
      <c r="AE38" s="368"/>
      <c r="AF38" s="368"/>
      <c r="AG38" s="368"/>
      <c r="AH38" s="368"/>
    </row>
    <row r="39" spans="1:34" s="370" customFormat="1" x14ac:dyDescent="0.15">
      <c r="A39" s="368"/>
      <c r="B39" s="368"/>
      <c r="C39" s="368"/>
      <c r="D39" s="368"/>
      <c r="E39" s="368"/>
      <c r="F39" s="368"/>
      <c r="G39" s="368"/>
      <c r="H39" s="368"/>
      <c r="I39" s="368"/>
      <c r="J39" s="368"/>
      <c r="K39" s="368"/>
      <c r="L39" s="368"/>
      <c r="M39" s="368"/>
      <c r="N39" s="394"/>
      <c r="O39" s="368"/>
      <c r="P39" s="368"/>
      <c r="Q39" s="368"/>
      <c r="R39" s="368"/>
      <c r="S39" s="368"/>
      <c r="T39" s="368"/>
      <c r="U39" s="394"/>
      <c r="V39" s="396"/>
      <c r="W39" s="396"/>
      <c r="X39" s="396"/>
      <c r="Y39" s="394"/>
      <c r="Z39" s="394"/>
      <c r="AA39" s="368"/>
      <c r="AB39" s="368"/>
      <c r="AC39" s="368"/>
      <c r="AD39" s="368"/>
      <c r="AE39" s="368"/>
      <c r="AF39" s="368"/>
      <c r="AG39" s="368"/>
      <c r="AH39" s="368"/>
    </row>
    <row r="40" spans="1:34" s="370" customFormat="1" x14ac:dyDescent="0.15">
      <c r="A40" s="368"/>
      <c r="B40" s="368"/>
      <c r="C40" s="368"/>
      <c r="D40" s="368"/>
      <c r="E40" s="368"/>
      <c r="F40" s="368"/>
      <c r="G40" s="368"/>
      <c r="H40" s="368"/>
      <c r="I40" s="368"/>
      <c r="J40" s="368"/>
      <c r="K40" s="368"/>
      <c r="L40" s="368"/>
      <c r="M40" s="368"/>
      <c r="N40" s="394"/>
      <c r="O40" s="368"/>
      <c r="P40" s="368"/>
      <c r="Q40" s="368"/>
      <c r="R40" s="368"/>
      <c r="S40" s="368"/>
      <c r="T40" s="368"/>
      <c r="U40" s="394"/>
      <c r="V40" s="396"/>
      <c r="W40" s="396"/>
      <c r="X40" s="396"/>
      <c r="Y40" s="394"/>
      <c r="Z40" s="394"/>
      <c r="AA40" s="368"/>
      <c r="AB40" s="368"/>
      <c r="AC40" s="368"/>
      <c r="AD40" s="368"/>
      <c r="AE40" s="368"/>
      <c r="AF40" s="368"/>
      <c r="AG40" s="368"/>
      <c r="AH40" s="368"/>
    </row>
    <row r="41" spans="1:34" s="370" customFormat="1" x14ac:dyDescent="0.15">
      <c r="A41" s="368"/>
      <c r="B41" s="368"/>
      <c r="C41" s="368"/>
      <c r="D41" s="368"/>
      <c r="E41" s="368"/>
      <c r="F41" s="368"/>
      <c r="G41" s="368"/>
      <c r="H41" s="368"/>
      <c r="I41" s="368"/>
      <c r="J41" s="368"/>
      <c r="K41" s="368"/>
      <c r="L41" s="368"/>
      <c r="M41" s="368"/>
      <c r="N41" s="394"/>
      <c r="O41" s="368"/>
      <c r="P41" s="368"/>
      <c r="Q41" s="368"/>
      <c r="R41" s="368"/>
      <c r="S41" s="368"/>
      <c r="T41" s="368"/>
      <c r="U41" s="394"/>
      <c r="V41" s="396"/>
      <c r="W41" s="396"/>
      <c r="X41" s="396"/>
      <c r="Y41" s="394"/>
      <c r="Z41" s="394"/>
      <c r="AA41" s="368"/>
      <c r="AB41" s="368"/>
      <c r="AC41" s="368"/>
      <c r="AD41" s="368"/>
      <c r="AE41" s="368"/>
      <c r="AF41" s="368"/>
      <c r="AG41" s="368"/>
      <c r="AH41" s="368"/>
    </row>
    <row r="42" spans="1:34" s="370" customFormat="1" x14ac:dyDescent="0.15">
      <c r="A42" s="368"/>
      <c r="B42" s="368"/>
      <c r="C42" s="368"/>
      <c r="D42" s="368"/>
      <c r="E42" s="368"/>
      <c r="F42" s="368"/>
      <c r="G42" s="368"/>
      <c r="H42" s="368"/>
      <c r="I42" s="368"/>
      <c r="J42" s="368"/>
      <c r="K42" s="368"/>
      <c r="L42" s="368"/>
      <c r="M42" s="368"/>
      <c r="N42" s="394"/>
      <c r="O42" s="368"/>
      <c r="P42" s="368"/>
      <c r="Q42" s="368"/>
      <c r="R42" s="368"/>
      <c r="S42" s="368"/>
      <c r="T42" s="368"/>
      <c r="U42" s="394"/>
      <c r="V42" s="396"/>
      <c r="W42" s="396"/>
      <c r="X42" s="396"/>
      <c r="Y42" s="394"/>
      <c r="Z42" s="394"/>
      <c r="AA42" s="368"/>
      <c r="AB42" s="368"/>
      <c r="AC42" s="368"/>
      <c r="AD42" s="368"/>
      <c r="AE42" s="368"/>
      <c r="AF42" s="368"/>
      <c r="AG42" s="368"/>
      <c r="AH42" s="368"/>
    </row>
    <row r="43" spans="1:34" s="370" customFormat="1" x14ac:dyDescent="0.15">
      <c r="A43" s="368"/>
      <c r="B43" s="368"/>
      <c r="C43" s="368"/>
      <c r="D43" s="368"/>
      <c r="E43" s="368"/>
      <c r="F43" s="368"/>
      <c r="G43" s="368"/>
      <c r="H43" s="368"/>
      <c r="I43" s="368"/>
      <c r="J43" s="368"/>
      <c r="K43" s="368"/>
      <c r="L43" s="368"/>
      <c r="M43" s="368"/>
      <c r="N43" s="394"/>
      <c r="O43" s="368"/>
      <c r="P43" s="368"/>
      <c r="Q43" s="368"/>
      <c r="R43" s="368"/>
      <c r="S43" s="368"/>
      <c r="T43" s="368"/>
      <c r="U43" s="394"/>
      <c r="V43" s="396"/>
      <c r="W43" s="396"/>
      <c r="X43" s="396"/>
      <c r="Y43" s="394"/>
      <c r="Z43" s="394"/>
      <c r="AA43" s="368"/>
      <c r="AB43" s="368"/>
      <c r="AC43" s="368"/>
      <c r="AD43" s="368"/>
      <c r="AE43" s="368"/>
      <c r="AF43" s="368"/>
      <c r="AG43" s="368"/>
      <c r="AH43" s="368"/>
    </row>
    <row r="44" spans="1:34" s="370" customFormat="1" x14ac:dyDescent="0.15">
      <c r="A44" s="368"/>
      <c r="B44" s="368"/>
      <c r="C44" s="368"/>
      <c r="D44" s="368"/>
      <c r="E44" s="368"/>
      <c r="F44" s="368"/>
      <c r="G44" s="368"/>
      <c r="H44" s="368"/>
      <c r="I44" s="368"/>
      <c r="J44" s="368"/>
      <c r="K44" s="368"/>
      <c r="L44" s="368"/>
      <c r="M44" s="368"/>
      <c r="N44" s="394"/>
      <c r="O44" s="368"/>
      <c r="P44" s="368"/>
      <c r="Q44" s="368"/>
      <c r="R44" s="368"/>
      <c r="S44" s="368"/>
      <c r="T44" s="368"/>
      <c r="U44" s="394"/>
      <c r="V44" s="396"/>
      <c r="W44" s="396"/>
      <c r="X44" s="396"/>
      <c r="Y44" s="394"/>
      <c r="Z44" s="394"/>
      <c r="AA44" s="368"/>
      <c r="AB44" s="368"/>
      <c r="AC44" s="368"/>
      <c r="AD44" s="368"/>
      <c r="AE44" s="368"/>
      <c r="AF44" s="368"/>
      <c r="AG44" s="368"/>
      <c r="AH44" s="368"/>
    </row>
    <row r="45" spans="1:34" s="370" customFormat="1" x14ac:dyDescent="0.15">
      <c r="A45" s="368"/>
      <c r="B45" s="368"/>
      <c r="C45" s="368"/>
      <c r="D45" s="368"/>
      <c r="E45" s="368"/>
      <c r="F45" s="368"/>
      <c r="G45" s="368"/>
      <c r="H45" s="368"/>
      <c r="I45" s="368"/>
      <c r="J45" s="368"/>
      <c r="K45" s="368"/>
      <c r="L45" s="368"/>
      <c r="M45" s="368"/>
      <c r="N45" s="394"/>
      <c r="O45" s="368"/>
      <c r="P45" s="368"/>
      <c r="Q45" s="368"/>
      <c r="R45" s="368"/>
      <c r="S45" s="368"/>
      <c r="T45" s="368"/>
      <c r="U45" s="394"/>
      <c r="V45" s="396"/>
      <c r="W45" s="396"/>
      <c r="X45" s="396"/>
      <c r="Y45" s="394"/>
      <c r="Z45" s="394"/>
      <c r="AA45" s="368"/>
      <c r="AB45" s="368"/>
      <c r="AC45" s="368"/>
      <c r="AD45" s="368"/>
      <c r="AE45" s="368"/>
      <c r="AF45" s="368"/>
      <c r="AG45" s="368"/>
      <c r="AH45" s="368"/>
    </row>
    <row r="46" spans="1:34" s="370" customFormat="1" x14ac:dyDescent="0.15">
      <c r="A46" s="368"/>
      <c r="B46" s="368"/>
      <c r="C46" s="368"/>
      <c r="D46" s="368"/>
      <c r="E46" s="368"/>
      <c r="F46" s="368"/>
      <c r="G46" s="368"/>
      <c r="H46" s="368"/>
      <c r="I46" s="368"/>
      <c r="J46" s="368"/>
      <c r="K46" s="368"/>
      <c r="L46" s="368"/>
      <c r="M46" s="368"/>
      <c r="N46" s="394"/>
      <c r="O46" s="368"/>
      <c r="P46" s="368"/>
      <c r="Q46" s="368"/>
      <c r="R46" s="368"/>
      <c r="S46" s="368"/>
      <c r="T46" s="368"/>
      <c r="U46" s="394"/>
      <c r="V46" s="396"/>
      <c r="W46" s="396"/>
      <c r="X46" s="396"/>
      <c r="Y46" s="394"/>
      <c r="Z46" s="394"/>
      <c r="AA46" s="368"/>
      <c r="AB46" s="368"/>
      <c r="AC46" s="368"/>
      <c r="AD46" s="368"/>
      <c r="AE46" s="368"/>
      <c r="AF46" s="368"/>
      <c r="AG46" s="368"/>
      <c r="AH46" s="368"/>
    </row>
    <row r="47" spans="1:34" s="370" customFormat="1" x14ac:dyDescent="0.15">
      <c r="A47" s="368"/>
      <c r="B47" s="368"/>
      <c r="C47" s="368"/>
      <c r="D47" s="368"/>
      <c r="E47" s="368"/>
      <c r="F47" s="368"/>
      <c r="G47" s="368"/>
      <c r="H47" s="368"/>
      <c r="I47" s="368"/>
      <c r="J47" s="368"/>
      <c r="K47" s="368"/>
      <c r="L47" s="368"/>
      <c r="M47" s="368"/>
      <c r="N47" s="394"/>
      <c r="O47" s="368"/>
      <c r="P47" s="368"/>
      <c r="Q47" s="368"/>
      <c r="R47" s="368"/>
      <c r="S47" s="368"/>
      <c r="T47" s="368"/>
      <c r="U47" s="394"/>
      <c r="V47" s="396"/>
      <c r="W47" s="396"/>
      <c r="X47" s="396"/>
      <c r="Y47" s="394"/>
      <c r="Z47" s="394"/>
      <c r="AA47" s="368"/>
      <c r="AB47" s="368"/>
      <c r="AC47" s="368"/>
      <c r="AD47" s="368"/>
      <c r="AE47" s="368"/>
      <c r="AF47" s="368"/>
      <c r="AG47" s="368"/>
      <c r="AH47" s="368"/>
    </row>
    <row r="48" spans="1:34" s="370" customFormat="1" x14ac:dyDescent="0.15">
      <c r="A48" s="368"/>
      <c r="B48" s="368"/>
      <c r="C48" s="368"/>
      <c r="D48" s="368"/>
      <c r="E48" s="368"/>
      <c r="F48" s="368"/>
      <c r="G48" s="368"/>
      <c r="H48" s="368"/>
      <c r="I48" s="368"/>
      <c r="J48" s="368"/>
      <c r="K48" s="368"/>
      <c r="L48" s="368"/>
      <c r="M48" s="368"/>
      <c r="N48" s="394"/>
      <c r="O48" s="368"/>
      <c r="P48" s="368"/>
      <c r="Q48" s="368"/>
      <c r="R48" s="368"/>
      <c r="S48" s="368"/>
      <c r="T48" s="368"/>
      <c r="U48" s="394"/>
      <c r="V48" s="396"/>
      <c r="W48" s="396"/>
      <c r="X48" s="396"/>
      <c r="Y48" s="394"/>
      <c r="Z48" s="394"/>
      <c r="AA48" s="368"/>
      <c r="AB48" s="368"/>
      <c r="AC48" s="368"/>
      <c r="AD48" s="368"/>
      <c r="AE48" s="368"/>
      <c r="AF48" s="368"/>
      <c r="AG48" s="368"/>
      <c r="AH48" s="368"/>
    </row>
    <row r="49" spans="1:34" s="370" customFormat="1" x14ac:dyDescent="0.15">
      <c r="A49" s="368"/>
      <c r="B49" s="368"/>
      <c r="C49" s="368"/>
      <c r="D49" s="368"/>
      <c r="E49" s="368"/>
      <c r="F49" s="368"/>
      <c r="G49" s="368"/>
      <c r="H49" s="368"/>
      <c r="I49" s="368"/>
      <c r="J49" s="368"/>
      <c r="K49" s="368"/>
      <c r="L49" s="368"/>
      <c r="M49" s="368"/>
      <c r="N49" s="394"/>
      <c r="O49" s="368"/>
      <c r="P49" s="368"/>
      <c r="Q49" s="368"/>
      <c r="R49" s="368"/>
      <c r="S49" s="368"/>
      <c r="T49" s="368"/>
      <c r="U49" s="394"/>
      <c r="V49" s="396"/>
      <c r="W49" s="396"/>
      <c r="X49" s="396"/>
      <c r="Y49" s="394"/>
      <c r="Z49" s="394"/>
      <c r="AA49" s="368"/>
      <c r="AB49" s="368"/>
      <c r="AC49" s="368"/>
      <c r="AD49" s="368"/>
      <c r="AE49" s="368"/>
      <c r="AF49" s="368"/>
      <c r="AG49" s="368"/>
      <c r="AH49" s="368"/>
    </row>
    <row r="50" spans="1:34" s="370" customFormat="1" x14ac:dyDescent="0.15">
      <c r="A50" s="368"/>
      <c r="B50" s="368"/>
      <c r="C50" s="368"/>
      <c r="D50" s="368"/>
      <c r="E50" s="368"/>
      <c r="F50" s="368"/>
      <c r="G50" s="368"/>
      <c r="H50" s="368"/>
      <c r="I50" s="368"/>
      <c r="J50" s="368"/>
      <c r="K50" s="368"/>
      <c r="L50" s="368"/>
      <c r="M50" s="368"/>
      <c r="N50" s="394"/>
      <c r="O50" s="368"/>
      <c r="P50" s="368"/>
      <c r="Q50" s="368"/>
      <c r="R50" s="368"/>
      <c r="S50" s="368"/>
      <c r="T50" s="368"/>
      <c r="U50" s="394"/>
      <c r="V50" s="396"/>
      <c r="W50" s="396"/>
      <c r="X50" s="396"/>
      <c r="Y50" s="394"/>
      <c r="Z50" s="394"/>
      <c r="AA50" s="368"/>
      <c r="AB50" s="368"/>
      <c r="AC50" s="368"/>
      <c r="AD50" s="368"/>
      <c r="AE50" s="368"/>
      <c r="AF50" s="368"/>
      <c r="AG50" s="368"/>
      <c r="AH50" s="368"/>
    </row>
    <row r="51" spans="1:34" s="370" customFormat="1" x14ac:dyDescent="0.15">
      <c r="A51" s="368"/>
      <c r="B51" s="368"/>
      <c r="C51" s="368"/>
      <c r="D51" s="368"/>
      <c r="E51" s="368"/>
      <c r="F51" s="368"/>
      <c r="G51" s="368"/>
      <c r="H51" s="368"/>
      <c r="I51" s="368"/>
      <c r="J51" s="368"/>
      <c r="K51" s="368"/>
      <c r="L51" s="368"/>
      <c r="M51" s="368"/>
      <c r="N51" s="394"/>
      <c r="O51" s="368"/>
      <c r="P51" s="368"/>
      <c r="Q51" s="368"/>
      <c r="R51" s="368"/>
      <c r="S51" s="368"/>
      <c r="T51" s="368"/>
      <c r="U51" s="394"/>
      <c r="V51" s="396"/>
      <c r="W51" s="396"/>
      <c r="X51" s="396"/>
      <c r="Y51" s="394"/>
      <c r="Z51" s="394"/>
      <c r="AA51" s="368"/>
      <c r="AB51" s="368"/>
      <c r="AC51" s="368"/>
      <c r="AD51" s="368"/>
      <c r="AE51" s="368"/>
      <c r="AF51" s="368"/>
      <c r="AG51" s="368"/>
      <c r="AH51" s="368"/>
    </row>
    <row r="52" spans="1:34" s="370" customFormat="1" x14ac:dyDescent="0.15">
      <c r="A52" s="368"/>
      <c r="B52" s="368"/>
      <c r="C52" s="368"/>
      <c r="D52" s="368"/>
      <c r="E52" s="368"/>
      <c r="F52" s="368"/>
      <c r="G52" s="368"/>
      <c r="H52" s="368"/>
      <c r="I52" s="368"/>
      <c r="J52" s="368"/>
      <c r="K52" s="368"/>
      <c r="L52" s="368"/>
      <c r="M52" s="368"/>
      <c r="N52" s="394"/>
      <c r="O52" s="368"/>
      <c r="P52" s="368"/>
      <c r="Q52" s="368"/>
      <c r="R52" s="368"/>
      <c r="S52" s="368"/>
      <c r="T52" s="368"/>
      <c r="U52" s="394"/>
      <c r="V52" s="396"/>
      <c r="W52" s="396"/>
      <c r="X52" s="396"/>
      <c r="Y52" s="394"/>
      <c r="Z52" s="394"/>
      <c r="AA52" s="368"/>
      <c r="AB52" s="368"/>
      <c r="AC52" s="368"/>
      <c r="AD52" s="368"/>
      <c r="AE52" s="368"/>
      <c r="AF52" s="368"/>
      <c r="AG52" s="368"/>
      <c r="AH52" s="368"/>
    </row>
    <row r="53" spans="1:34" s="370" customFormat="1" x14ac:dyDescent="0.15">
      <c r="A53" s="368"/>
      <c r="B53" s="368"/>
      <c r="C53" s="368"/>
      <c r="D53" s="368"/>
      <c r="E53" s="368"/>
      <c r="F53" s="368"/>
      <c r="G53" s="368"/>
      <c r="H53" s="368"/>
      <c r="I53" s="368"/>
      <c r="J53" s="368"/>
      <c r="K53" s="368"/>
      <c r="L53" s="368"/>
      <c r="M53" s="368"/>
      <c r="N53" s="394"/>
      <c r="O53" s="368"/>
      <c r="P53" s="368"/>
      <c r="Q53" s="368"/>
      <c r="R53" s="368"/>
      <c r="S53" s="368"/>
      <c r="T53" s="368"/>
      <c r="U53" s="394"/>
      <c r="V53" s="396"/>
      <c r="W53" s="396"/>
      <c r="X53" s="396"/>
      <c r="Y53" s="394"/>
      <c r="Z53" s="394"/>
      <c r="AA53" s="368"/>
      <c r="AB53" s="368"/>
      <c r="AC53" s="368"/>
      <c r="AD53" s="368"/>
      <c r="AE53" s="368"/>
      <c r="AF53" s="368"/>
      <c r="AG53" s="368"/>
      <c r="AH53" s="368"/>
    </row>
    <row r="54" spans="1:34" s="370" customFormat="1" x14ac:dyDescent="0.15">
      <c r="A54" s="368"/>
      <c r="B54" s="368"/>
      <c r="C54" s="368"/>
      <c r="D54" s="368"/>
      <c r="E54" s="368"/>
      <c r="F54" s="368"/>
      <c r="G54" s="368"/>
      <c r="H54" s="368"/>
      <c r="I54" s="368"/>
      <c r="J54" s="368"/>
      <c r="K54" s="368"/>
      <c r="L54" s="368"/>
      <c r="M54" s="368"/>
      <c r="N54" s="394"/>
      <c r="O54" s="368"/>
      <c r="P54" s="368"/>
      <c r="Q54" s="368"/>
      <c r="R54" s="368"/>
      <c r="S54" s="368"/>
      <c r="T54" s="368"/>
      <c r="U54" s="394"/>
      <c r="V54" s="396"/>
      <c r="W54" s="396"/>
      <c r="X54" s="396"/>
      <c r="Y54" s="394"/>
      <c r="Z54" s="394"/>
      <c r="AA54" s="368"/>
      <c r="AB54" s="368"/>
      <c r="AC54" s="368"/>
      <c r="AD54" s="368"/>
      <c r="AE54" s="368"/>
      <c r="AF54" s="368"/>
      <c r="AG54" s="368"/>
      <c r="AH54" s="368"/>
    </row>
    <row r="55" spans="1:34" s="370" customFormat="1" x14ac:dyDescent="0.15">
      <c r="A55" s="368"/>
      <c r="B55" s="368"/>
      <c r="C55" s="368"/>
      <c r="D55" s="368"/>
      <c r="E55" s="368"/>
      <c r="F55" s="368"/>
      <c r="G55" s="368"/>
      <c r="H55" s="368"/>
      <c r="I55" s="368"/>
      <c r="J55" s="368"/>
      <c r="K55" s="368"/>
      <c r="L55" s="368"/>
      <c r="M55" s="368"/>
      <c r="N55" s="394"/>
      <c r="O55" s="368"/>
      <c r="P55" s="368"/>
      <c r="Q55" s="368"/>
      <c r="R55" s="368"/>
      <c r="S55" s="368"/>
      <c r="T55" s="368"/>
      <c r="U55" s="394"/>
      <c r="V55" s="396"/>
      <c r="W55" s="396"/>
      <c r="X55" s="396"/>
      <c r="Y55" s="394"/>
      <c r="Z55" s="394"/>
      <c r="AA55" s="368"/>
      <c r="AB55" s="368"/>
      <c r="AC55" s="368"/>
      <c r="AD55" s="368"/>
      <c r="AE55" s="368"/>
      <c r="AF55" s="368"/>
      <c r="AG55" s="368"/>
      <c r="AH55" s="368"/>
    </row>
    <row r="56" spans="1:34" s="370" customFormat="1" x14ac:dyDescent="0.15">
      <c r="A56" s="368"/>
      <c r="B56" s="368"/>
      <c r="C56" s="368"/>
      <c r="D56" s="368"/>
      <c r="E56" s="368"/>
      <c r="F56" s="368"/>
      <c r="G56" s="368"/>
      <c r="H56" s="368"/>
      <c r="I56" s="368"/>
      <c r="J56" s="368"/>
      <c r="K56" s="368"/>
      <c r="L56" s="368"/>
      <c r="M56" s="368"/>
      <c r="N56" s="394"/>
      <c r="O56" s="368"/>
      <c r="P56" s="368"/>
      <c r="Q56" s="368"/>
      <c r="R56" s="368"/>
      <c r="S56" s="368"/>
      <c r="T56" s="368"/>
      <c r="U56" s="394"/>
      <c r="V56" s="396"/>
      <c r="W56" s="396"/>
      <c r="X56" s="396"/>
      <c r="Y56" s="394"/>
      <c r="Z56" s="394"/>
      <c r="AA56" s="368"/>
      <c r="AB56" s="368"/>
      <c r="AC56" s="368"/>
      <c r="AD56" s="368"/>
      <c r="AE56" s="368"/>
      <c r="AF56" s="368"/>
      <c r="AG56" s="368"/>
      <c r="AH56" s="368"/>
    </row>
    <row r="57" spans="1:34" s="370" customFormat="1" x14ac:dyDescent="0.15">
      <c r="A57" s="368"/>
      <c r="B57" s="368"/>
      <c r="C57" s="368"/>
      <c r="D57" s="368"/>
      <c r="E57" s="368"/>
      <c r="F57" s="368"/>
      <c r="G57" s="368"/>
      <c r="H57" s="368"/>
      <c r="I57" s="368"/>
      <c r="J57" s="368"/>
      <c r="K57" s="368"/>
      <c r="L57" s="368"/>
      <c r="M57" s="368"/>
      <c r="N57" s="394"/>
      <c r="O57" s="368"/>
      <c r="P57" s="368"/>
      <c r="Q57" s="368"/>
      <c r="R57" s="368"/>
      <c r="S57" s="368"/>
      <c r="T57" s="368"/>
      <c r="U57" s="394"/>
      <c r="V57" s="396"/>
      <c r="W57" s="396"/>
      <c r="X57" s="396"/>
      <c r="Y57" s="394"/>
      <c r="Z57" s="394"/>
      <c r="AA57" s="368"/>
      <c r="AB57" s="368"/>
      <c r="AC57" s="368"/>
      <c r="AD57" s="368"/>
      <c r="AE57" s="368"/>
      <c r="AF57" s="368"/>
      <c r="AG57" s="368"/>
      <c r="AH57" s="368"/>
    </row>
    <row r="58" spans="1:34" s="370" customFormat="1" x14ac:dyDescent="0.15">
      <c r="A58" s="368"/>
      <c r="B58" s="368"/>
      <c r="C58" s="368"/>
      <c r="D58" s="368"/>
      <c r="E58" s="368"/>
      <c r="F58" s="368"/>
      <c r="G58" s="368"/>
      <c r="H58" s="368"/>
      <c r="I58" s="368"/>
      <c r="J58" s="368"/>
      <c r="K58" s="368"/>
      <c r="L58" s="368"/>
      <c r="M58" s="368"/>
      <c r="N58" s="394"/>
      <c r="O58" s="368"/>
      <c r="P58" s="368"/>
      <c r="Q58" s="368"/>
      <c r="R58" s="368"/>
      <c r="S58" s="368"/>
      <c r="T58" s="368"/>
      <c r="U58" s="394"/>
      <c r="V58" s="396"/>
      <c r="W58" s="396"/>
      <c r="X58" s="396"/>
      <c r="Y58" s="394"/>
      <c r="Z58" s="394"/>
      <c r="AA58" s="368"/>
      <c r="AB58" s="368"/>
      <c r="AC58" s="368"/>
      <c r="AD58" s="368"/>
      <c r="AE58" s="368"/>
      <c r="AF58" s="368"/>
      <c r="AG58" s="368"/>
      <c r="AH58" s="368"/>
    </row>
    <row r="59" spans="1:34" s="370" customFormat="1" x14ac:dyDescent="0.15">
      <c r="A59" s="368"/>
      <c r="B59" s="368"/>
      <c r="C59" s="368"/>
      <c r="D59" s="368"/>
      <c r="E59" s="368"/>
      <c r="F59" s="368"/>
      <c r="G59" s="368"/>
      <c r="H59" s="368"/>
      <c r="I59" s="368"/>
      <c r="J59" s="368"/>
      <c r="K59" s="368"/>
      <c r="L59" s="368"/>
      <c r="M59" s="368"/>
      <c r="N59" s="394"/>
      <c r="O59" s="368"/>
      <c r="P59" s="368"/>
      <c r="Q59" s="368"/>
      <c r="R59" s="368"/>
      <c r="S59" s="368"/>
      <c r="T59" s="368"/>
      <c r="U59" s="394"/>
      <c r="V59" s="396"/>
      <c r="W59" s="396"/>
      <c r="X59" s="396"/>
      <c r="Y59" s="394"/>
      <c r="Z59" s="394"/>
      <c r="AA59" s="368"/>
      <c r="AB59" s="368"/>
      <c r="AC59" s="368"/>
      <c r="AD59" s="368"/>
      <c r="AE59" s="368"/>
      <c r="AF59" s="368"/>
      <c r="AG59" s="368"/>
      <c r="AH59" s="368"/>
    </row>
    <row r="60" spans="1:34" x14ac:dyDescent="0.15">
      <c r="R60" s="68"/>
      <c r="S60" s="68"/>
      <c r="U60" s="68"/>
      <c r="V60" s="370"/>
      <c r="W60" s="370"/>
      <c r="X60" s="370"/>
      <c r="Y60" s="370"/>
      <c r="Z60" s="370"/>
    </row>
    <row r="61" spans="1:34" x14ac:dyDescent="0.15">
      <c r="R61" s="68"/>
      <c r="S61" s="68"/>
      <c r="U61" s="68"/>
      <c r="V61" s="370"/>
      <c r="W61" s="370"/>
      <c r="X61" s="370"/>
      <c r="Y61" s="370"/>
      <c r="Z61" s="370"/>
    </row>
    <row r="62" spans="1:34" x14ac:dyDescent="0.15">
      <c r="R62" s="68"/>
      <c r="S62" s="68"/>
      <c r="U62" s="68"/>
      <c r="V62" s="370"/>
      <c r="W62" s="370"/>
      <c r="X62" s="370"/>
      <c r="Y62" s="370"/>
      <c r="Z62" s="370"/>
    </row>
    <row r="63" spans="1:34" x14ac:dyDescent="0.15">
      <c r="R63" s="68"/>
      <c r="S63" s="68"/>
      <c r="U63" s="68"/>
      <c r="V63" s="370"/>
      <c r="W63" s="370"/>
      <c r="X63" s="370"/>
      <c r="Y63" s="370"/>
      <c r="Z63" s="370"/>
    </row>
    <row r="64" spans="1:34" x14ac:dyDescent="0.15">
      <c r="R64" s="68"/>
      <c r="S64" s="68"/>
      <c r="U64" s="68"/>
      <c r="V64" s="370"/>
      <c r="W64" s="370"/>
      <c r="X64" s="370"/>
      <c r="Y64" s="370"/>
      <c r="Z64" s="370"/>
    </row>
    <row r="65" spans="18:26" x14ac:dyDescent="0.15">
      <c r="R65" s="68"/>
      <c r="S65" s="68"/>
      <c r="U65" s="68"/>
      <c r="V65" s="370"/>
      <c r="W65" s="370"/>
      <c r="X65" s="370"/>
      <c r="Y65" s="370"/>
      <c r="Z65" s="370"/>
    </row>
    <row r="66" spans="18:26" x14ac:dyDescent="0.15">
      <c r="R66" s="68"/>
      <c r="S66" s="68"/>
      <c r="U66" s="68"/>
      <c r="V66" s="370"/>
      <c r="W66" s="370"/>
      <c r="X66" s="370"/>
      <c r="Y66" s="370"/>
      <c r="Z66" s="370"/>
    </row>
    <row r="67" spans="18:26" x14ac:dyDescent="0.15">
      <c r="R67" s="68"/>
      <c r="S67" s="68"/>
      <c r="U67" s="68"/>
      <c r="V67" s="370"/>
      <c r="W67" s="370"/>
      <c r="X67" s="370"/>
      <c r="Y67" s="370"/>
      <c r="Z67" s="370"/>
    </row>
    <row r="68" spans="18:26" x14ac:dyDescent="0.15">
      <c r="R68" s="68"/>
      <c r="S68" s="68"/>
      <c r="U68" s="68"/>
      <c r="V68" s="370"/>
      <c r="W68" s="370"/>
      <c r="X68" s="370"/>
      <c r="Y68" s="370"/>
      <c r="Z68" s="370"/>
    </row>
    <row r="69" spans="18:26" x14ac:dyDescent="0.15">
      <c r="R69" s="68"/>
      <c r="S69" s="68"/>
      <c r="U69" s="68"/>
      <c r="V69" s="370"/>
      <c r="W69" s="370"/>
      <c r="X69" s="370"/>
      <c r="Y69" s="370"/>
      <c r="Z69" s="370"/>
    </row>
    <row r="70" spans="18:26" x14ac:dyDescent="0.15">
      <c r="R70" s="68"/>
      <c r="S70" s="68"/>
      <c r="U70" s="68"/>
      <c r="V70" s="370"/>
      <c r="W70" s="370"/>
      <c r="X70" s="370"/>
      <c r="Y70" s="370"/>
      <c r="Z70" s="370"/>
    </row>
    <row r="71" spans="18:26" x14ac:dyDescent="0.15">
      <c r="R71" s="68"/>
      <c r="S71" s="68"/>
      <c r="U71" s="68"/>
      <c r="V71" s="370"/>
      <c r="W71" s="370"/>
      <c r="X71" s="370"/>
      <c r="Y71" s="370"/>
      <c r="Z71" s="370"/>
    </row>
    <row r="72" spans="18:26" x14ac:dyDescent="0.15">
      <c r="R72" s="68"/>
      <c r="S72" s="68"/>
      <c r="U72" s="68"/>
      <c r="V72" s="370"/>
      <c r="W72" s="370"/>
      <c r="X72" s="370"/>
      <c r="Y72" s="370"/>
      <c r="Z72" s="370"/>
    </row>
    <row r="73" spans="18:26" x14ac:dyDescent="0.15">
      <c r="R73" s="68"/>
      <c r="S73" s="68"/>
      <c r="U73" s="68"/>
      <c r="V73" s="370"/>
      <c r="W73" s="370"/>
      <c r="X73" s="370"/>
      <c r="Y73" s="370"/>
      <c r="Z73" s="370"/>
    </row>
    <row r="74" spans="18:26" x14ac:dyDescent="0.15">
      <c r="R74" s="68"/>
      <c r="S74" s="68"/>
      <c r="U74" s="68"/>
      <c r="V74" s="370"/>
      <c r="W74" s="370"/>
      <c r="X74" s="370"/>
      <c r="Y74" s="370"/>
      <c r="Z74" s="370"/>
    </row>
    <row r="75" spans="18:26" x14ac:dyDescent="0.15">
      <c r="R75" s="68"/>
      <c r="S75" s="68"/>
      <c r="U75" s="68"/>
      <c r="V75" s="370"/>
      <c r="W75" s="370"/>
      <c r="X75" s="370"/>
      <c r="Y75" s="370"/>
      <c r="Z75" s="370"/>
    </row>
    <row r="76" spans="18:26" x14ac:dyDescent="0.15">
      <c r="R76" s="68"/>
      <c r="S76" s="68"/>
      <c r="U76" s="68"/>
      <c r="V76" s="370"/>
      <c r="W76" s="370"/>
      <c r="X76" s="370"/>
      <c r="Y76" s="370"/>
      <c r="Z76" s="370"/>
    </row>
    <row r="77" spans="18:26" x14ac:dyDescent="0.15">
      <c r="R77" s="68"/>
      <c r="S77" s="68"/>
      <c r="U77" s="68"/>
      <c r="V77" s="370"/>
      <c r="W77" s="370"/>
      <c r="X77" s="370"/>
      <c r="Y77" s="370"/>
      <c r="Z77" s="370"/>
    </row>
    <row r="78" spans="18:26" x14ac:dyDescent="0.15">
      <c r="R78" s="68"/>
      <c r="S78" s="68"/>
      <c r="U78" s="68"/>
      <c r="V78" s="370"/>
      <c r="W78" s="370"/>
      <c r="X78" s="370"/>
      <c r="Y78" s="370"/>
      <c r="Z78" s="370"/>
    </row>
    <row r="79" spans="18:26" x14ac:dyDescent="0.15">
      <c r="R79" s="68"/>
      <c r="S79" s="68"/>
      <c r="U79" s="68"/>
      <c r="V79" s="370"/>
      <c r="W79" s="370"/>
      <c r="X79" s="370"/>
      <c r="Y79" s="370"/>
      <c r="Z79" s="370"/>
    </row>
    <row r="80" spans="18:26" x14ac:dyDescent="0.15">
      <c r="R80" s="68"/>
      <c r="S80" s="68"/>
      <c r="U80" s="68"/>
      <c r="V80" s="370"/>
      <c r="W80" s="370"/>
      <c r="X80" s="370"/>
      <c r="Y80" s="370"/>
      <c r="Z80" s="370"/>
    </row>
    <row r="81" spans="18:26" x14ac:dyDescent="0.15">
      <c r="R81" s="68"/>
      <c r="S81" s="68"/>
      <c r="U81" s="68"/>
      <c r="V81" s="370"/>
      <c r="W81" s="370"/>
      <c r="X81" s="370"/>
      <c r="Y81" s="370"/>
      <c r="Z81" s="370"/>
    </row>
    <row r="82" spans="18:26" x14ac:dyDescent="0.15">
      <c r="R82" s="68"/>
      <c r="S82" s="68"/>
      <c r="U82" s="68"/>
      <c r="V82" s="370"/>
      <c r="W82" s="370"/>
      <c r="X82" s="370"/>
      <c r="Y82" s="370"/>
      <c r="Z82" s="370"/>
    </row>
    <row r="83" spans="18:26" x14ac:dyDescent="0.15">
      <c r="R83" s="68"/>
      <c r="S83" s="68"/>
      <c r="U83" s="68"/>
      <c r="V83" s="370"/>
      <c r="W83" s="370"/>
      <c r="X83" s="370"/>
      <c r="Y83" s="370"/>
      <c r="Z83" s="370"/>
    </row>
    <row r="84" spans="18:26" x14ac:dyDescent="0.15">
      <c r="R84" s="68"/>
      <c r="S84" s="68"/>
      <c r="U84" s="68"/>
      <c r="V84" s="370"/>
      <c r="W84" s="370"/>
      <c r="X84" s="370"/>
      <c r="Y84" s="370"/>
      <c r="Z84" s="370"/>
    </row>
    <row r="85" spans="18:26" x14ac:dyDescent="0.15">
      <c r="R85" s="68"/>
      <c r="S85" s="68"/>
      <c r="U85" s="68"/>
      <c r="V85" s="370"/>
      <c r="W85" s="370"/>
      <c r="X85" s="370"/>
      <c r="Y85" s="370"/>
      <c r="Z85" s="370"/>
    </row>
    <row r="86" spans="18:26" x14ac:dyDescent="0.15">
      <c r="R86" s="68"/>
      <c r="S86" s="68"/>
      <c r="U86" s="68"/>
      <c r="V86" s="370"/>
      <c r="W86" s="370"/>
      <c r="X86" s="370"/>
      <c r="Y86" s="370"/>
      <c r="Z86" s="370"/>
    </row>
    <row r="87" spans="18:26" x14ac:dyDescent="0.15">
      <c r="R87" s="68"/>
      <c r="S87" s="68"/>
      <c r="U87" s="68"/>
      <c r="V87" s="370"/>
      <c r="W87" s="370"/>
      <c r="X87" s="370"/>
      <c r="Y87" s="370"/>
      <c r="Z87" s="370"/>
    </row>
    <row r="88" spans="18:26" x14ac:dyDescent="0.15">
      <c r="R88" s="68"/>
      <c r="S88" s="68"/>
      <c r="U88" s="68"/>
      <c r="V88" s="370"/>
      <c r="W88" s="370"/>
      <c r="X88" s="370"/>
      <c r="Y88" s="370"/>
      <c r="Z88" s="370"/>
    </row>
    <row r="89" spans="18:26" x14ac:dyDescent="0.15">
      <c r="R89" s="68"/>
      <c r="S89" s="68"/>
      <c r="U89" s="68"/>
      <c r="V89" s="370"/>
      <c r="W89" s="370"/>
      <c r="X89" s="370"/>
      <c r="Y89" s="370"/>
      <c r="Z89" s="370"/>
    </row>
    <row r="90" spans="18:26" x14ac:dyDescent="0.15">
      <c r="R90" s="68"/>
      <c r="S90" s="68"/>
      <c r="U90" s="68"/>
      <c r="V90" s="370"/>
      <c r="W90" s="370"/>
      <c r="X90" s="370"/>
      <c r="Y90" s="370"/>
      <c r="Z90" s="370"/>
    </row>
  </sheetData>
  <mergeCells count="9">
    <mergeCell ref="J22:U22"/>
    <mergeCell ref="J15:K16"/>
    <mergeCell ref="J18:K19"/>
    <mergeCell ref="A2:A6"/>
    <mergeCell ref="C2:O5"/>
    <mergeCell ref="E13:G13"/>
    <mergeCell ref="J13:K13"/>
    <mergeCell ref="E11:N11"/>
    <mergeCell ref="E15:G19"/>
  </mergeCells>
  <phoneticPr fontId="4"/>
  <conditionalFormatting sqref="E15">
    <cfRule type="expression" dxfId="134" priority="3">
      <formula>LEN(E15)&gt;0</formula>
    </cfRule>
  </conditionalFormatting>
  <conditionalFormatting sqref="J15">
    <cfRule type="cellIs" dxfId="133" priority="2" operator="equal">
      <formula>"新人戦運営担当校です"</formula>
    </cfRule>
  </conditionalFormatting>
  <conditionalFormatting sqref="J18">
    <cfRule type="cellIs" dxfId="132" priority="1" operator="equal">
      <formula>"新人戦運営担当校ではありません"</formula>
    </cfRule>
  </conditionalFormatting>
  <pageMargins left="0.7" right="0.7" top="0.75" bottom="0.75" header="0.3" footer="0.3"/>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locked="0" defaultSize="0" print="0" autoFill="0" autoLine="0" autoPict="0" altText="">
                <anchor moveWithCells="1">
                  <from>
                    <xdr:col>3</xdr:col>
                    <xdr:colOff>66675</xdr:colOff>
                    <xdr:row>9</xdr:row>
                    <xdr:rowOff>76200</xdr:rowOff>
                  </from>
                  <to>
                    <xdr:col>14</xdr:col>
                    <xdr:colOff>19050</xdr:colOff>
                    <xdr:row>10</xdr:row>
                    <xdr:rowOff>742950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35"/>
  <sheetViews>
    <sheetView showZeros="0" zoomScaleNormal="100" workbookViewId="0">
      <pane xSplit="6" ySplit="16" topLeftCell="G17" activePane="bottomRight" state="frozen"/>
      <selection pane="topRight" activeCell="C2" sqref="C2:O5"/>
      <selection pane="bottomLeft" activeCell="C2" sqref="C2:O5"/>
      <selection pane="bottomRight" activeCell="D7" sqref="D7"/>
    </sheetView>
  </sheetViews>
  <sheetFormatPr defaultColWidth="9" defaultRowHeight="15" x14ac:dyDescent="0.15"/>
  <cols>
    <col min="1" max="1" width="19" style="68" customWidth="1"/>
    <col min="2" max="2" width="3.75" style="68" customWidth="1"/>
    <col min="3" max="3" width="5.625" style="68" customWidth="1"/>
    <col min="4" max="5" width="27.25" style="68" customWidth="1"/>
    <col min="6" max="6" width="23.875" style="68" customWidth="1"/>
    <col min="7" max="7" width="33.375" style="68" customWidth="1"/>
    <col min="8" max="8" width="3.625" style="68" customWidth="1"/>
    <col min="9" max="9" width="9" style="370"/>
    <col min="10" max="16384" width="9" style="68"/>
  </cols>
  <sheetData>
    <row r="1" spans="1:22" ht="12.75" customHeight="1" thickBot="1" x14ac:dyDescent="0.2">
      <c r="A1" s="366" t="s">
        <v>262</v>
      </c>
      <c r="B1" s="366"/>
      <c r="C1" s="366"/>
      <c r="D1" s="367"/>
      <c r="E1" s="367"/>
      <c r="F1" s="367"/>
      <c r="G1" s="367"/>
      <c r="H1" s="367"/>
      <c r="I1" s="368"/>
      <c r="J1" s="367"/>
    </row>
    <row r="2" spans="1:22" ht="34.5" customHeight="1" thickTop="1" x14ac:dyDescent="0.15">
      <c r="A2" s="703" t="s">
        <v>263</v>
      </c>
      <c r="B2" s="367"/>
      <c r="C2" s="727" t="str">
        <f>(初期設定!D3)</f>
        <v>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v>
      </c>
      <c r="D2" s="728"/>
      <c r="E2" s="728"/>
      <c r="F2" s="729"/>
      <c r="G2" s="367"/>
      <c r="H2" s="367"/>
      <c r="I2" s="367"/>
      <c r="J2" s="367"/>
      <c r="K2" s="369"/>
      <c r="M2" s="370"/>
      <c r="N2" s="370"/>
      <c r="P2" s="289"/>
      <c r="Q2" s="369"/>
      <c r="R2" s="371"/>
      <c r="U2" s="370"/>
    </row>
    <row r="3" spans="1:22" ht="34.5" customHeight="1" x14ac:dyDescent="0.15">
      <c r="A3" s="703"/>
      <c r="B3" s="367"/>
      <c r="C3" s="730"/>
      <c r="D3" s="731"/>
      <c r="E3" s="731"/>
      <c r="F3" s="732"/>
      <c r="G3" s="367"/>
      <c r="H3" s="367"/>
      <c r="I3" s="367"/>
      <c r="J3" s="367"/>
      <c r="M3" s="370"/>
      <c r="N3" s="370"/>
      <c r="P3" s="289"/>
      <c r="Q3" s="369"/>
      <c r="R3" s="371"/>
      <c r="U3" s="370"/>
    </row>
    <row r="4" spans="1:22" ht="34.5" customHeight="1" thickBot="1" x14ac:dyDescent="0.2">
      <c r="A4" s="703"/>
      <c r="B4" s="367"/>
      <c r="C4" s="733"/>
      <c r="D4" s="734"/>
      <c r="E4" s="734"/>
      <c r="F4" s="735"/>
      <c r="G4" s="367"/>
      <c r="H4" s="367"/>
      <c r="I4" s="367"/>
      <c r="J4" s="367"/>
      <c r="M4" s="370"/>
      <c r="N4" s="370"/>
      <c r="P4" s="289"/>
      <c r="Q4" s="369"/>
      <c r="R4" s="371"/>
      <c r="U4" s="370"/>
    </row>
    <row r="5" spans="1:22" ht="6.75" customHeight="1" thickTop="1" thickBot="1" x14ac:dyDescent="0.2">
      <c r="A5" s="703"/>
      <c r="B5" s="367"/>
      <c r="C5" s="367"/>
      <c r="D5" s="367"/>
      <c r="E5" s="367"/>
      <c r="F5" s="367"/>
      <c r="G5" s="367"/>
      <c r="H5" s="367"/>
      <c r="I5" s="368"/>
      <c r="J5" s="367"/>
    </row>
    <row r="6" spans="1:22" ht="15.75" customHeight="1" thickBot="1" x14ac:dyDescent="0.2">
      <c r="A6" s="367"/>
      <c r="B6" s="367"/>
      <c r="C6" s="367"/>
      <c r="D6" s="372" t="s">
        <v>242</v>
      </c>
      <c r="E6" s="372" t="s">
        <v>259</v>
      </c>
      <c r="F6" s="367"/>
      <c r="G6" s="367"/>
      <c r="H6" s="367"/>
      <c r="I6" s="368"/>
      <c r="J6" s="367"/>
    </row>
    <row r="7" spans="1:22" ht="26.25" customHeight="1" thickTop="1" thickBot="1" x14ac:dyDescent="0.2">
      <c r="A7" s="367"/>
      <c r="B7" s="367"/>
      <c r="C7" s="367"/>
      <c r="D7" s="373">
        <f>(Ⅰ!C9)</f>
        <v>0</v>
      </c>
      <c r="E7" s="389" t="str">
        <f>(Ⅱ!J15)</f>
        <v/>
      </c>
      <c r="F7" s="367"/>
      <c r="G7" s="367"/>
      <c r="H7" s="374"/>
      <c r="I7" s="368"/>
      <c r="J7" s="367"/>
    </row>
    <row r="8" spans="1:22" ht="6" customHeight="1" thickBot="1" x14ac:dyDescent="0.2">
      <c r="A8" s="367"/>
      <c r="B8" s="367"/>
      <c r="C8" s="367"/>
      <c r="D8" s="367"/>
      <c r="E8" s="367"/>
      <c r="F8" s="367"/>
      <c r="G8" s="367"/>
      <c r="H8" s="367"/>
      <c r="I8" s="368"/>
      <c r="J8" s="367"/>
    </row>
    <row r="9" spans="1:22" ht="16.5" customHeight="1" x14ac:dyDescent="0.15">
      <c r="A9" s="367"/>
      <c r="B9" s="367"/>
      <c r="C9" s="375" t="s">
        <v>264</v>
      </c>
      <c r="D9" s="376"/>
      <c r="E9" s="376"/>
      <c r="F9" s="377"/>
      <c r="G9" s="367"/>
      <c r="H9" s="367"/>
      <c r="I9" s="368"/>
      <c r="J9" s="367"/>
    </row>
    <row r="10" spans="1:22" ht="16.5" customHeight="1" x14ac:dyDescent="0.15">
      <c r="A10" s="367"/>
      <c r="B10" s="367"/>
      <c r="C10" s="378" t="s">
        <v>265</v>
      </c>
      <c r="D10" s="379"/>
      <c r="E10" s="379"/>
      <c r="F10" s="380"/>
      <c r="G10" s="367"/>
      <c r="H10" s="367"/>
      <c r="I10" s="368"/>
      <c r="J10" s="367"/>
    </row>
    <row r="11" spans="1:22" ht="16.5" customHeight="1" thickBot="1" x14ac:dyDescent="0.2">
      <c r="A11" s="367"/>
      <c r="B11" s="367"/>
      <c r="C11" s="381" t="s">
        <v>515</v>
      </c>
      <c r="D11" s="382"/>
      <c r="E11" s="382"/>
      <c r="F11" s="383"/>
      <c r="G11" s="367"/>
      <c r="H11" s="367"/>
      <c r="I11" s="368"/>
      <c r="J11" s="367"/>
    </row>
    <row r="12" spans="1:22" ht="10.5" customHeight="1" thickBot="1" x14ac:dyDescent="0.2">
      <c r="A12" s="367"/>
      <c r="B12" s="367"/>
      <c r="C12" s="367"/>
      <c r="D12" s="367"/>
      <c r="E12" s="367"/>
      <c r="F12" s="367"/>
      <c r="G12" s="367"/>
      <c r="H12" s="367"/>
      <c r="I12" s="368"/>
      <c r="J12" s="367"/>
    </row>
    <row r="13" spans="1:22" ht="33" customHeight="1" thickBot="1" x14ac:dyDescent="0.2">
      <c r="A13" s="384"/>
      <c r="B13" s="384"/>
      <c r="C13" s="385" t="s">
        <v>267</v>
      </c>
      <c r="D13" s="386" t="s">
        <v>268</v>
      </c>
      <c r="E13" s="387" t="str">
        <f>IF(ISERROR(VLOOKUP(D7,(初期設定!D37):(初期設定!L113),7,0)),"",VLOOKUP(D7,(初期設定!D37):(初期設定!L113),7,0))</f>
        <v/>
      </c>
      <c r="F13" s="736" t="s">
        <v>507</v>
      </c>
      <c r="G13" s="367"/>
      <c r="H13" s="367"/>
      <c r="I13" s="368"/>
      <c r="J13" s="367"/>
    </row>
    <row r="14" spans="1:22" ht="33" customHeight="1" thickBot="1" x14ac:dyDescent="0.2">
      <c r="A14" s="384"/>
      <c r="B14" s="384"/>
      <c r="C14" s="385" t="s">
        <v>269</v>
      </c>
      <c r="D14" s="386" t="s">
        <v>270</v>
      </c>
      <c r="E14" s="387" t="str">
        <f>IF(ISERROR(VLOOKUP(D7,(初期設定!D37):(初期設定!L113),8,0)),"",VLOOKUP(D7,(初期設定!D37):(初期設定!L113),8,0))</f>
        <v/>
      </c>
      <c r="F14" s="737"/>
      <c r="G14" s="367"/>
      <c r="H14" s="367"/>
      <c r="I14" s="368"/>
      <c r="J14" s="367"/>
    </row>
    <row r="15" spans="1:22" ht="33" customHeight="1" thickBot="1" x14ac:dyDescent="0.2">
      <c r="A15" s="384"/>
      <c r="B15" s="384"/>
      <c r="C15" s="385" t="s">
        <v>271</v>
      </c>
      <c r="D15" s="386" t="s">
        <v>272</v>
      </c>
      <c r="E15" s="387" t="str">
        <f>IF(ISERROR(VLOOKUP(D7,(初期設定!D37):(初期設定!L113),9,0)),"",VLOOKUP(D7,(初期設定!D37):(初期設定!L113),9,0))</f>
        <v/>
      </c>
      <c r="F15" s="738"/>
      <c r="G15" s="367"/>
      <c r="H15" s="367"/>
      <c r="I15" s="368"/>
      <c r="J15" s="367"/>
    </row>
    <row r="16" spans="1:22" s="367" customFormat="1" ht="12.75" customHeight="1" x14ac:dyDescent="0.15">
      <c r="A16" s="726"/>
      <c r="B16" s="726"/>
      <c r="C16" s="726"/>
      <c r="D16" s="726"/>
      <c r="I16" s="368"/>
      <c r="K16" s="68"/>
      <c r="L16" s="68"/>
      <c r="M16" s="68"/>
      <c r="N16" s="68"/>
      <c r="O16" s="68"/>
      <c r="P16" s="68"/>
      <c r="Q16" s="68"/>
      <c r="R16" s="68"/>
      <c r="S16" s="68"/>
      <c r="T16" s="68"/>
      <c r="U16" s="68"/>
      <c r="V16" s="68"/>
    </row>
    <row r="17" spans="1:22" s="367" customFormat="1" ht="12.75" customHeight="1" x14ac:dyDescent="0.15">
      <c r="I17" s="368"/>
      <c r="K17" s="68"/>
      <c r="L17" s="68"/>
      <c r="M17" s="68"/>
      <c r="N17" s="68"/>
      <c r="O17" s="68"/>
      <c r="P17" s="68"/>
      <c r="Q17" s="68"/>
      <c r="R17" s="68"/>
      <c r="S17" s="68"/>
      <c r="T17" s="68"/>
      <c r="U17" s="68"/>
      <c r="V17" s="68"/>
    </row>
    <row r="18" spans="1:22" s="367" customFormat="1" ht="12.75" customHeight="1" x14ac:dyDescent="0.15">
      <c r="I18" s="368"/>
      <c r="K18" s="68"/>
      <c r="L18" s="68"/>
      <c r="M18" s="68"/>
      <c r="N18" s="68"/>
      <c r="O18" s="68"/>
      <c r="P18" s="68"/>
      <c r="Q18" s="68"/>
      <c r="R18" s="68"/>
      <c r="S18" s="68"/>
      <c r="T18" s="68"/>
      <c r="U18" s="68"/>
      <c r="V18" s="68"/>
    </row>
    <row r="19" spans="1:22" s="367" customFormat="1" ht="12.75" customHeight="1" x14ac:dyDescent="0.15">
      <c r="I19" s="368"/>
      <c r="K19" s="68"/>
      <c r="L19" s="68"/>
      <c r="M19" s="68"/>
      <c r="N19" s="68"/>
      <c r="O19" s="68"/>
      <c r="P19" s="68"/>
      <c r="Q19" s="68"/>
      <c r="R19" s="68"/>
      <c r="S19" s="68"/>
      <c r="T19" s="68"/>
      <c r="U19" s="68"/>
      <c r="V19" s="68"/>
    </row>
    <row r="20" spans="1:22" s="367" customFormat="1" ht="12.75" customHeight="1" x14ac:dyDescent="0.15">
      <c r="I20" s="368"/>
      <c r="K20" s="68"/>
      <c r="L20" s="68"/>
      <c r="M20" s="68"/>
      <c r="N20" s="68"/>
      <c r="O20" s="68"/>
      <c r="P20" s="68"/>
      <c r="Q20" s="68"/>
      <c r="R20" s="68"/>
      <c r="S20" s="68"/>
      <c r="T20" s="68"/>
      <c r="U20" s="68"/>
      <c r="V20" s="68"/>
    </row>
    <row r="21" spans="1:22" s="367" customFormat="1" ht="12.75" customHeight="1" x14ac:dyDescent="0.15">
      <c r="I21" s="368"/>
      <c r="K21" s="68"/>
      <c r="L21" s="68"/>
      <c r="M21" s="68"/>
      <c r="N21" s="68"/>
      <c r="O21" s="68"/>
      <c r="P21" s="68"/>
      <c r="Q21" s="68"/>
      <c r="R21" s="68"/>
      <c r="S21" s="68"/>
      <c r="T21" s="68"/>
      <c r="U21" s="68"/>
      <c r="V21" s="68"/>
    </row>
    <row r="22" spans="1:22" s="367" customFormat="1" ht="12.75" customHeight="1" x14ac:dyDescent="0.15">
      <c r="I22" s="368"/>
      <c r="K22" s="68"/>
      <c r="L22" s="68"/>
      <c r="M22" s="68"/>
      <c r="N22" s="68"/>
      <c r="O22" s="68"/>
      <c r="P22" s="68"/>
      <c r="Q22" s="68"/>
      <c r="R22" s="68"/>
      <c r="S22" s="68"/>
      <c r="T22" s="68"/>
      <c r="U22" s="68"/>
      <c r="V22" s="68"/>
    </row>
    <row r="23" spans="1:22" s="367" customFormat="1" ht="12.75" customHeight="1" x14ac:dyDescent="0.15">
      <c r="I23" s="368"/>
      <c r="K23" s="68"/>
      <c r="L23" s="68"/>
      <c r="M23" s="68"/>
      <c r="N23" s="68"/>
      <c r="O23" s="68"/>
      <c r="P23" s="68"/>
      <c r="Q23" s="68"/>
      <c r="R23" s="68"/>
      <c r="S23" s="68"/>
      <c r="T23" s="68"/>
      <c r="U23" s="68"/>
      <c r="V23" s="68"/>
    </row>
    <row r="24" spans="1:22" s="367" customFormat="1" ht="12.75" customHeight="1" x14ac:dyDescent="0.15">
      <c r="I24" s="368"/>
      <c r="K24" s="68"/>
      <c r="L24" s="68"/>
      <c r="M24" s="68"/>
      <c r="N24" s="68"/>
      <c r="O24" s="68"/>
      <c r="P24" s="68"/>
      <c r="Q24" s="68"/>
      <c r="R24" s="68"/>
      <c r="S24" s="68"/>
      <c r="T24" s="68"/>
      <c r="U24" s="68"/>
      <c r="V24" s="68"/>
    </row>
    <row r="25" spans="1:22" s="367" customFormat="1" ht="12.75" customHeight="1" x14ac:dyDescent="0.15">
      <c r="I25" s="368"/>
      <c r="K25" s="68"/>
      <c r="L25" s="68"/>
      <c r="M25" s="68"/>
      <c r="N25" s="68"/>
      <c r="O25" s="68"/>
      <c r="P25" s="68"/>
      <c r="Q25" s="68"/>
      <c r="R25" s="68"/>
      <c r="S25" s="68"/>
      <c r="T25" s="68"/>
      <c r="U25" s="68"/>
      <c r="V25" s="68"/>
    </row>
    <row r="26" spans="1:22" s="367" customFormat="1" ht="12.75" customHeight="1" x14ac:dyDescent="0.15">
      <c r="I26" s="368"/>
      <c r="K26" s="68"/>
      <c r="L26" s="68"/>
      <c r="M26" s="68"/>
      <c r="N26" s="68"/>
      <c r="O26" s="68"/>
      <c r="P26" s="68"/>
      <c r="Q26" s="68"/>
      <c r="R26" s="68"/>
      <c r="S26" s="68"/>
      <c r="T26" s="68"/>
      <c r="U26" s="68"/>
      <c r="V26" s="68"/>
    </row>
    <row r="27" spans="1:22" s="367" customFormat="1" ht="12.75" customHeight="1" x14ac:dyDescent="0.15">
      <c r="I27" s="368"/>
      <c r="K27" s="68"/>
      <c r="L27" s="68"/>
      <c r="M27" s="68"/>
      <c r="N27" s="68"/>
      <c r="O27" s="68"/>
      <c r="P27" s="68"/>
      <c r="Q27" s="68"/>
      <c r="R27" s="68"/>
      <c r="S27" s="68"/>
      <c r="T27" s="68"/>
      <c r="U27" s="68"/>
      <c r="V27" s="68"/>
    </row>
    <row r="28" spans="1:22" s="367" customFormat="1" ht="12.75" customHeight="1" x14ac:dyDescent="0.15">
      <c r="I28" s="368"/>
      <c r="K28" s="68"/>
      <c r="L28" s="68"/>
      <c r="M28" s="68"/>
      <c r="N28" s="68"/>
      <c r="O28" s="68"/>
      <c r="P28" s="68"/>
      <c r="Q28" s="68"/>
      <c r="R28" s="68"/>
      <c r="S28" s="68"/>
      <c r="T28" s="68"/>
      <c r="U28" s="68"/>
      <c r="V28" s="68"/>
    </row>
    <row r="29" spans="1:22" s="367" customFormat="1" x14ac:dyDescent="0.15">
      <c r="I29" s="368"/>
      <c r="K29" s="68"/>
      <c r="L29" s="68"/>
      <c r="M29" s="68"/>
      <c r="N29" s="68"/>
      <c r="O29" s="68"/>
      <c r="P29" s="68"/>
      <c r="Q29" s="68"/>
      <c r="R29" s="68"/>
      <c r="S29" s="68"/>
      <c r="T29" s="68"/>
      <c r="U29" s="68"/>
      <c r="V29" s="68"/>
    </row>
    <row r="30" spans="1:22" s="367" customFormat="1" x14ac:dyDescent="0.15">
      <c r="I30" s="368"/>
      <c r="K30" s="68"/>
      <c r="L30" s="68"/>
      <c r="M30" s="68"/>
      <c r="N30" s="68"/>
      <c r="O30" s="68"/>
      <c r="P30" s="68"/>
      <c r="Q30" s="68"/>
      <c r="R30" s="68"/>
      <c r="S30" s="68"/>
      <c r="T30" s="68"/>
      <c r="U30" s="68"/>
      <c r="V30" s="68"/>
    </row>
    <row r="31" spans="1:22" s="367" customFormat="1" x14ac:dyDescent="0.15">
      <c r="I31" s="368"/>
      <c r="K31" s="68"/>
      <c r="L31" s="68"/>
      <c r="M31" s="68"/>
      <c r="N31" s="68"/>
      <c r="O31" s="68"/>
      <c r="P31" s="68"/>
      <c r="Q31" s="68"/>
      <c r="R31" s="68"/>
      <c r="S31" s="68"/>
      <c r="T31" s="68"/>
      <c r="U31" s="68"/>
      <c r="V31" s="68"/>
    </row>
    <row r="32" spans="1:22" x14ac:dyDescent="0.15">
      <c r="A32" s="367"/>
      <c r="B32" s="367"/>
      <c r="C32" s="367"/>
      <c r="D32" s="367"/>
      <c r="E32" s="367"/>
      <c r="F32" s="367"/>
      <c r="G32" s="367"/>
      <c r="H32" s="367"/>
      <c r="I32" s="368"/>
      <c r="J32" s="367"/>
    </row>
    <row r="33" spans="1:10" x14ac:dyDescent="0.15">
      <c r="A33" s="367"/>
      <c r="B33" s="367"/>
      <c r="C33" s="367"/>
      <c r="D33" s="367"/>
      <c r="E33" s="367"/>
      <c r="F33" s="367"/>
      <c r="G33" s="367"/>
      <c r="H33" s="367"/>
      <c r="I33" s="368"/>
      <c r="J33" s="367"/>
    </row>
    <row r="34" spans="1:10" x14ac:dyDescent="0.15">
      <c r="A34" s="367"/>
      <c r="B34" s="367"/>
      <c r="C34" s="367"/>
      <c r="D34" s="367"/>
      <c r="E34" s="367"/>
      <c r="F34" s="367"/>
      <c r="G34" s="367"/>
      <c r="H34" s="367"/>
      <c r="I34" s="368"/>
      <c r="J34" s="367"/>
    </row>
    <row r="35" spans="1:10" x14ac:dyDescent="0.15">
      <c r="A35" s="367"/>
      <c r="B35" s="367"/>
      <c r="C35" s="367"/>
      <c r="D35" s="367"/>
      <c r="E35" s="367"/>
      <c r="F35" s="367"/>
      <c r="G35" s="367"/>
      <c r="H35" s="367"/>
      <c r="I35" s="368"/>
      <c r="J35" s="367"/>
    </row>
    <row r="36" spans="1:10" x14ac:dyDescent="0.15">
      <c r="A36" s="367"/>
      <c r="B36" s="367"/>
      <c r="C36" s="367"/>
      <c r="D36" s="367"/>
      <c r="E36" s="367"/>
      <c r="F36" s="367"/>
      <c r="G36" s="367"/>
      <c r="H36" s="367"/>
      <c r="I36" s="368"/>
      <c r="J36" s="367"/>
    </row>
    <row r="37" spans="1:10" x14ac:dyDescent="0.15">
      <c r="A37" s="367"/>
      <c r="B37" s="367"/>
      <c r="C37" s="367"/>
      <c r="D37" s="367"/>
      <c r="E37" s="367"/>
      <c r="F37" s="367"/>
      <c r="G37" s="367"/>
      <c r="H37" s="367"/>
      <c r="I37" s="368"/>
      <c r="J37" s="367"/>
    </row>
    <row r="38" spans="1:10" x14ac:dyDescent="0.15">
      <c r="A38" s="367"/>
      <c r="B38" s="367"/>
      <c r="C38" s="367"/>
      <c r="D38" s="367"/>
      <c r="E38" s="367"/>
      <c r="F38" s="367"/>
      <c r="G38" s="367"/>
      <c r="H38" s="367"/>
      <c r="I38" s="368"/>
      <c r="J38" s="367"/>
    </row>
    <row r="39" spans="1:10" x14ac:dyDescent="0.15">
      <c r="A39" s="367"/>
      <c r="B39" s="367"/>
      <c r="C39" s="367"/>
      <c r="D39" s="367"/>
      <c r="E39" s="367"/>
      <c r="F39" s="367"/>
      <c r="G39" s="367"/>
      <c r="H39" s="367"/>
      <c r="I39" s="368"/>
      <c r="J39" s="367"/>
    </row>
    <row r="40" spans="1:10" x14ac:dyDescent="0.15">
      <c r="A40" s="367"/>
      <c r="B40" s="367"/>
      <c r="C40" s="367"/>
      <c r="D40" s="367"/>
      <c r="E40" s="367"/>
      <c r="F40" s="367"/>
      <c r="G40" s="367"/>
      <c r="H40" s="367"/>
      <c r="I40" s="368"/>
      <c r="J40" s="367"/>
    </row>
    <row r="41" spans="1:10" x14ac:dyDescent="0.15">
      <c r="A41" s="367"/>
      <c r="B41" s="367"/>
      <c r="C41" s="367"/>
      <c r="D41" s="367"/>
      <c r="E41" s="367"/>
      <c r="F41" s="367"/>
      <c r="G41" s="367"/>
      <c r="H41" s="367"/>
      <c r="I41" s="368"/>
      <c r="J41" s="367"/>
    </row>
    <row r="42" spans="1:10" x14ac:dyDescent="0.15">
      <c r="A42" s="367"/>
      <c r="B42" s="367"/>
      <c r="C42" s="367"/>
      <c r="D42" s="367"/>
      <c r="E42" s="367"/>
      <c r="F42" s="367"/>
      <c r="G42" s="367"/>
      <c r="H42" s="367"/>
      <c r="I42" s="368"/>
      <c r="J42" s="367"/>
    </row>
    <row r="43" spans="1:10" x14ac:dyDescent="0.15">
      <c r="A43" s="367"/>
      <c r="B43" s="367"/>
      <c r="C43" s="367"/>
      <c r="D43" s="367"/>
      <c r="E43" s="367"/>
      <c r="F43" s="367"/>
      <c r="G43" s="367"/>
      <c r="H43" s="367"/>
      <c r="I43" s="368"/>
      <c r="J43" s="367"/>
    </row>
    <row r="44" spans="1:10" x14ac:dyDescent="0.15">
      <c r="A44" s="367"/>
      <c r="B44" s="367"/>
      <c r="C44" s="367"/>
      <c r="D44" s="367"/>
      <c r="E44" s="367"/>
      <c r="F44" s="367"/>
      <c r="G44" s="367"/>
      <c r="H44" s="367"/>
      <c r="I44" s="368"/>
      <c r="J44" s="367"/>
    </row>
    <row r="45" spans="1:10" x14ac:dyDescent="0.15">
      <c r="A45" s="367"/>
      <c r="B45" s="367"/>
      <c r="C45" s="367"/>
      <c r="D45" s="367"/>
      <c r="E45" s="367"/>
      <c r="F45" s="367"/>
      <c r="G45" s="367"/>
      <c r="H45" s="367"/>
      <c r="I45" s="368"/>
      <c r="J45" s="367"/>
    </row>
    <row r="46" spans="1:10" x14ac:dyDescent="0.15">
      <c r="A46" s="367"/>
      <c r="B46" s="367"/>
      <c r="C46" s="367"/>
      <c r="D46" s="367"/>
      <c r="E46" s="367"/>
      <c r="F46" s="367"/>
      <c r="G46" s="367"/>
      <c r="H46" s="367"/>
      <c r="I46" s="368"/>
      <c r="J46" s="367"/>
    </row>
    <row r="47" spans="1:10" x14ac:dyDescent="0.15">
      <c r="A47" s="367"/>
      <c r="B47" s="367"/>
      <c r="C47" s="367"/>
      <c r="D47" s="367"/>
      <c r="E47" s="367"/>
      <c r="F47" s="367"/>
      <c r="G47" s="367"/>
      <c r="H47" s="367"/>
      <c r="I47" s="368"/>
      <c r="J47" s="367"/>
    </row>
    <row r="48" spans="1:10" x14ac:dyDescent="0.15">
      <c r="A48" s="367"/>
      <c r="B48" s="367"/>
      <c r="C48" s="367"/>
      <c r="D48" s="367"/>
      <c r="E48" s="367"/>
      <c r="F48" s="367"/>
      <c r="G48" s="367"/>
      <c r="H48" s="367"/>
      <c r="I48" s="368"/>
      <c r="J48" s="367"/>
    </row>
    <row r="49" spans="1:10" x14ac:dyDescent="0.15">
      <c r="A49" s="367"/>
      <c r="B49" s="367"/>
      <c r="C49" s="367"/>
      <c r="D49" s="367"/>
      <c r="E49" s="367"/>
      <c r="F49" s="367"/>
      <c r="G49" s="367"/>
      <c r="H49" s="367"/>
      <c r="I49" s="368"/>
      <c r="J49" s="367"/>
    </row>
    <row r="50" spans="1:10" x14ac:dyDescent="0.15">
      <c r="A50" s="367"/>
      <c r="B50" s="367"/>
      <c r="C50" s="367"/>
      <c r="D50" s="367"/>
      <c r="E50" s="367"/>
      <c r="F50" s="367"/>
      <c r="G50" s="367"/>
      <c r="H50" s="367"/>
      <c r="I50" s="368"/>
      <c r="J50" s="367"/>
    </row>
    <row r="51" spans="1:10" x14ac:dyDescent="0.15">
      <c r="A51" s="367"/>
      <c r="B51" s="367"/>
      <c r="C51" s="367"/>
      <c r="D51" s="367"/>
      <c r="E51" s="367"/>
      <c r="F51" s="367"/>
      <c r="G51" s="367"/>
      <c r="H51" s="367"/>
      <c r="I51" s="368"/>
      <c r="J51" s="367"/>
    </row>
    <row r="52" spans="1:10" x14ac:dyDescent="0.15">
      <c r="A52" s="367"/>
      <c r="B52" s="367"/>
      <c r="C52" s="367"/>
      <c r="D52" s="367"/>
      <c r="E52" s="367"/>
      <c r="F52" s="367"/>
      <c r="G52" s="367"/>
      <c r="H52" s="367"/>
      <c r="I52" s="368"/>
      <c r="J52" s="367"/>
    </row>
    <row r="53" spans="1:10" x14ac:dyDescent="0.15">
      <c r="A53" s="367"/>
      <c r="B53" s="367"/>
      <c r="C53" s="367"/>
      <c r="D53" s="367"/>
      <c r="E53" s="367"/>
      <c r="F53" s="367"/>
      <c r="G53" s="367"/>
      <c r="H53" s="367"/>
      <c r="I53" s="368"/>
      <c r="J53" s="367"/>
    </row>
    <row r="54" spans="1:10" x14ac:dyDescent="0.15">
      <c r="A54" s="367"/>
      <c r="B54" s="367"/>
      <c r="C54" s="367"/>
      <c r="D54" s="367"/>
      <c r="E54" s="367"/>
      <c r="F54" s="367"/>
      <c r="G54" s="367"/>
      <c r="H54" s="367"/>
      <c r="I54" s="368"/>
      <c r="J54" s="367"/>
    </row>
    <row r="55" spans="1:10" x14ac:dyDescent="0.15">
      <c r="A55" s="367"/>
      <c r="B55" s="367"/>
      <c r="C55" s="367"/>
      <c r="D55" s="367"/>
      <c r="E55" s="367"/>
      <c r="F55" s="367"/>
      <c r="G55" s="367"/>
      <c r="H55" s="367"/>
      <c r="I55" s="368"/>
      <c r="J55" s="367"/>
    </row>
    <row r="56" spans="1:10" x14ac:dyDescent="0.15">
      <c r="A56" s="367"/>
      <c r="B56" s="367"/>
      <c r="C56" s="367"/>
      <c r="D56" s="367"/>
      <c r="E56" s="367"/>
      <c r="F56" s="367"/>
      <c r="G56" s="367"/>
      <c r="H56" s="367"/>
      <c r="I56" s="368"/>
      <c r="J56" s="367"/>
    </row>
    <row r="57" spans="1:10" x14ac:dyDescent="0.15">
      <c r="A57" s="367"/>
      <c r="B57" s="367"/>
      <c r="C57" s="367"/>
      <c r="D57" s="367"/>
      <c r="E57" s="367"/>
      <c r="F57" s="367"/>
      <c r="G57" s="367"/>
      <c r="H57" s="367"/>
      <c r="I57" s="368"/>
      <c r="J57" s="367"/>
    </row>
    <row r="58" spans="1:10" x14ac:dyDescent="0.15">
      <c r="A58" s="367"/>
      <c r="B58" s="367"/>
      <c r="C58" s="367"/>
      <c r="D58" s="367"/>
      <c r="E58" s="367"/>
      <c r="F58" s="367"/>
      <c r="G58" s="367"/>
      <c r="H58" s="367"/>
      <c r="I58" s="368"/>
      <c r="J58" s="367"/>
    </row>
    <row r="59" spans="1:10" x14ac:dyDescent="0.15">
      <c r="A59" s="367"/>
      <c r="B59" s="367"/>
      <c r="C59" s="367"/>
      <c r="D59" s="367"/>
      <c r="E59" s="367"/>
      <c r="F59" s="367"/>
      <c r="G59" s="367"/>
      <c r="H59" s="367"/>
      <c r="I59" s="368"/>
      <c r="J59" s="367"/>
    </row>
    <row r="60" spans="1:10" x14ac:dyDescent="0.15">
      <c r="A60" s="367"/>
      <c r="B60" s="367"/>
      <c r="C60" s="367"/>
      <c r="D60" s="367"/>
      <c r="E60" s="367"/>
      <c r="F60" s="367"/>
      <c r="G60" s="367"/>
      <c r="H60" s="367"/>
      <c r="I60" s="368"/>
      <c r="J60" s="367"/>
    </row>
    <row r="61" spans="1:10" x14ac:dyDescent="0.15">
      <c r="A61" s="367"/>
      <c r="B61" s="367"/>
      <c r="C61" s="367"/>
      <c r="D61" s="367"/>
      <c r="E61" s="367"/>
      <c r="F61" s="367"/>
      <c r="G61" s="367"/>
      <c r="H61" s="367"/>
      <c r="I61" s="368"/>
      <c r="J61" s="367"/>
    </row>
    <row r="62" spans="1:10" x14ac:dyDescent="0.15">
      <c r="A62" s="367"/>
      <c r="B62" s="367"/>
      <c r="C62" s="367"/>
      <c r="D62" s="367"/>
      <c r="E62" s="367"/>
      <c r="F62" s="367"/>
      <c r="G62" s="367"/>
      <c r="H62" s="367"/>
      <c r="I62" s="368"/>
      <c r="J62" s="367"/>
    </row>
    <row r="63" spans="1:10" x14ac:dyDescent="0.15">
      <c r="A63" s="367"/>
      <c r="B63" s="367"/>
      <c r="C63" s="367"/>
      <c r="D63" s="367"/>
      <c r="E63" s="367"/>
      <c r="F63" s="367"/>
      <c r="G63" s="367"/>
      <c r="H63" s="367"/>
      <c r="I63" s="368"/>
      <c r="J63" s="367"/>
    </row>
    <row r="64" spans="1:10" x14ac:dyDescent="0.15">
      <c r="A64" s="367"/>
      <c r="B64" s="367"/>
      <c r="C64" s="367"/>
      <c r="D64" s="367"/>
      <c r="E64" s="367"/>
      <c r="F64" s="367"/>
      <c r="G64" s="367"/>
      <c r="H64" s="367"/>
      <c r="I64" s="368"/>
      <c r="J64" s="367"/>
    </row>
    <row r="65" spans="1:10" x14ac:dyDescent="0.15">
      <c r="A65" s="367"/>
      <c r="B65" s="367"/>
      <c r="C65" s="367"/>
      <c r="D65" s="367"/>
      <c r="E65" s="367"/>
      <c r="F65" s="367"/>
      <c r="G65" s="367"/>
      <c r="H65" s="367"/>
      <c r="I65" s="368"/>
      <c r="J65" s="367"/>
    </row>
    <row r="66" spans="1:10" x14ac:dyDescent="0.15">
      <c r="A66" s="367"/>
      <c r="B66" s="367"/>
      <c r="C66" s="367"/>
      <c r="D66" s="367"/>
      <c r="E66" s="367"/>
      <c r="F66" s="367"/>
      <c r="G66" s="367"/>
      <c r="H66" s="367"/>
      <c r="I66" s="368"/>
      <c r="J66" s="367"/>
    </row>
    <row r="67" spans="1:10" x14ac:dyDescent="0.15">
      <c r="A67" s="367"/>
      <c r="B67" s="367"/>
      <c r="C67" s="367"/>
      <c r="D67" s="367"/>
      <c r="E67" s="367"/>
      <c r="F67" s="367"/>
      <c r="G67" s="367"/>
      <c r="H67" s="367"/>
      <c r="I67" s="368"/>
      <c r="J67" s="367"/>
    </row>
    <row r="68" spans="1:10" x14ac:dyDescent="0.15">
      <c r="A68" s="367"/>
      <c r="B68" s="367"/>
      <c r="C68" s="367"/>
      <c r="D68" s="367"/>
      <c r="E68" s="367"/>
      <c r="F68" s="367"/>
      <c r="G68" s="367"/>
      <c r="H68" s="367"/>
      <c r="I68" s="368"/>
      <c r="J68" s="367"/>
    </row>
    <row r="69" spans="1:10" x14ac:dyDescent="0.15">
      <c r="A69" s="367"/>
      <c r="B69" s="367"/>
      <c r="C69" s="367"/>
      <c r="D69" s="367"/>
      <c r="E69" s="367"/>
      <c r="F69" s="367"/>
      <c r="G69" s="367"/>
      <c r="H69" s="367"/>
      <c r="I69" s="368"/>
      <c r="J69" s="367"/>
    </row>
    <row r="70" spans="1:10" x14ac:dyDescent="0.15">
      <c r="A70" s="367"/>
      <c r="B70" s="367"/>
      <c r="C70" s="367"/>
      <c r="D70" s="367"/>
      <c r="E70" s="367"/>
      <c r="F70" s="367"/>
      <c r="G70" s="367"/>
      <c r="H70" s="367"/>
      <c r="I70" s="368"/>
      <c r="J70" s="367"/>
    </row>
    <row r="71" spans="1:10" x14ac:dyDescent="0.15">
      <c r="A71" s="367"/>
      <c r="B71" s="367"/>
      <c r="C71" s="367"/>
      <c r="D71" s="367"/>
      <c r="E71" s="367"/>
      <c r="F71" s="367"/>
      <c r="G71" s="367"/>
      <c r="H71" s="367"/>
      <c r="I71" s="368"/>
      <c r="J71" s="367"/>
    </row>
    <row r="72" spans="1:10" x14ac:dyDescent="0.15">
      <c r="A72" s="367"/>
      <c r="B72" s="367"/>
      <c r="C72" s="367"/>
      <c r="D72" s="367"/>
      <c r="E72" s="367"/>
      <c r="F72" s="367"/>
      <c r="G72" s="367"/>
      <c r="H72" s="367"/>
      <c r="I72" s="368"/>
      <c r="J72" s="367"/>
    </row>
    <row r="73" spans="1:10" x14ac:dyDescent="0.15">
      <c r="A73" s="367"/>
      <c r="B73" s="367"/>
      <c r="C73" s="367"/>
      <c r="D73" s="367"/>
      <c r="E73" s="367"/>
      <c r="F73" s="367"/>
      <c r="G73" s="367"/>
      <c r="H73" s="367"/>
      <c r="I73" s="368"/>
      <c r="J73" s="367"/>
    </row>
    <row r="74" spans="1:10" x14ac:dyDescent="0.15">
      <c r="A74" s="367"/>
      <c r="B74" s="367"/>
      <c r="C74" s="367"/>
      <c r="D74" s="367"/>
      <c r="E74" s="367"/>
      <c r="F74" s="367"/>
      <c r="G74" s="367"/>
      <c r="H74" s="367"/>
      <c r="I74" s="368"/>
      <c r="J74" s="367"/>
    </row>
    <row r="75" spans="1:10" x14ac:dyDescent="0.15">
      <c r="A75" s="367"/>
      <c r="B75" s="367"/>
      <c r="C75" s="367"/>
      <c r="D75" s="367"/>
      <c r="E75" s="367"/>
      <c r="F75" s="367"/>
      <c r="G75" s="367"/>
      <c r="H75" s="367"/>
      <c r="I75" s="368"/>
      <c r="J75" s="367"/>
    </row>
    <row r="76" spans="1:10" x14ac:dyDescent="0.15">
      <c r="A76" s="367"/>
      <c r="B76" s="367"/>
      <c r="C76" s="367"/>
      <c r="D76" s="367"/>
      <c r="E76" s="367"/>
      <c r="F76" s="367"/>
      <c r="G76" s="367"/>
      <c r="H76" s="367"/>
      <c r="I76" s="368"/>
      <c r="J76" s="367"/>
    </row>
    <row r="77" spans="1:10" x14ac:dyDescent="0.15">
      <c r="A77" s="367"/>
      <c r="B77" s="367"/>
      <c r="C77" s="367"/>
      <c r="D77" s="367"/>
      <c r="E77" s="367"/>
      <c r="F77" s="367"/>
      <c r="G77" s="367"/>
      <c r="H77" s="367"/>
      <c r="I77" s="368"/>
      <c r="J77" s="367"/>
    </row>
    <row r="78" spans="1:10" x14ac:dyDescent="0.15">
      <c r="A78" s="367"/>
      <c r="B78" s="367"/>
      <c r="C78" s="367"/>
      <c r="D78" s="367"/>
      <c r="E78" s="367"/>
      <c r="F78" s="367"/>
      <c r="G78" s="367"/>
      <c r="H78" s="367"/>
      <c r="I78" s="368"/>
      <c r="J78" s="367"/>
    </row>
    <row r="79" spans="1:10" x14ac:dyDescent="0.15">
      <c r="A79" s="367"/>
      <c r="B79" s="367"/>
      <c r="C79" s="367"/>
      <c r="D79" s="367"/>
      <c r="E79" s="367"/>
      <c r="F79" s="367"/>
      <c r="G79" s="367"/>
      <c r="H79" s="367"/>
      <c r="I79" s="368"/>
      <c r="J79" s="367"/>
    </row>
    <row r="80" spans="1:10" x14ac:dyDescent="0.15">
      <c r="A80" s="367"/>
      <c r="B80" s="367"/>
      <c r="C80" s="367"/>
      <c r="D80" s="367"/>
      <c r="E80" s="367"/>
      <c r="F80" s="367"/>
      <c r="G80" s="367"/>
      <c r="H80" s="367"/>
      <c r="I80" s="368"/>
      <c r="J80" s="367"/>
    </row>
    <row r="81" spans="1:10" x14ac:dyDescent="0.15">
      <c r="A81" s="367"/>
      <c r="B81" s="367"/>
      <c r="C81" s="367"/>
      <c r="D81" s="367"/>
      <c r="E81" s="367"/>
      <c r="F81" s="367"/>
      <c r="G81" s="367"/>
      <c r="H81" s="367"/>
      <c r="I81" s="368"/>
      <c r="J81" s="367"/>
    </row>
    <row r="82" spans="1:10" x14ac:dyDescent="0.15">
      <c r="A82" s="367"/>
      <c r="B82" s="367"/>
      <c r="C82" s="367"/>
      <c r="D82" s="367"/>
      <c r="E82" s="367"/>
      <c r="F82" s="367"/>
      <c r="G82" s="367"/>
      <c r="H82" s="367"/>
      <c r="I82" s="368"/>
      <c r="J82" s="367"/>
    </row>
    <row r="83" spans="1:10" x14ac:dyDescent="0.15">
      <c r="A83" s="367"/>
      <c r="B83" s="367"/>
      <c r="C83" s="367"/>
      <c r="D83" s="367"/>
      <c r="E83" s="367"/>
      <c r="F83" s="367"/>
      <c r="G83" s="367"/>
      <c r="H83" s="367"/>
      <c r="I83" s="368"/>
      <c r="J83" s="367"/>
    </row>
    <row r="84" spans="1:10" x14ac:dyDescent="0.15">
      <c r="A84" s="367"/>
      <c r="B84" s="367"/>
      <c r="C84" s="367"/>
      <c r="D84" s="367"/>
      <c r="E84" s="367"/>
      <c r="F84" s="367"/>
      <c r="G84" s="367"/>
      <c r="H84" s="367"/>
      <c r="I84" s="368"/>
      <c r="J84" s="367"/>
    </row>
    <row r="85" spans="1:10" x14ac:dyDescent="0.15">
      <c r="A85" s="367"/>
      <c r="B85" s="367"/>
      <c r="C85" s="367"/>
      <c r="D85" s="367"/>
      <c r="E85" s="367"/>
      <c r="F85" s="367"/>
      <c r="G85" s="367"/>
      <c r="H85" s="367"/>
      <c r="I85" s="368"/>
      <c r="J85" s="367"/>
    </row>
    <row r="86" spans="1:10" x14ac:dyDescent="0.15">
      <c r="A86" s="367"/>
      <c r="B86" s="367"/>
      <c r="C86" s="367"/>
      <c r="D86" s="367"/>
      <c r="E86" s="367"/>
      <c r="F86" s="367"/>
      <c r="G86" s="367"/>
      <c r="H86" s="367"/>
      <c r="I86" s="368"/>
      <c r="J86" s="367"/>
    </row>
    <row r="87" spans="1:10" x14ac:dyDescent="0.15">
      <c r="A87" s="367"/>
      <c r="B87" s="367"/>
      <c r="C87" s="367"/>
      <c r="D87" s="367"/>
      <c r="E87" s="367"/>
      <c r="F87" s="367"/>
      <c r="G87" s="367"/>
      <c r="H87" s="367"/>
      <c r="I87" s="368"/>
      <c r="J87" s="367"/>
    </row>
    <row r="88" spans="1:10" x14ac:dyDescent="0.15">
      <c r="A88" s="367"/>
      <c r="B88" s="367"/>
      <c r="C88" s="367"/>
      <c r="D88" s="367"/>
      <c r="E88" s="367"/>
      <c r="F88" s="367"/>
      <c r="G88" s="367"/>
      <c r="H88" s="367"/>
      <c r="I88" s="368"/>
      <c r="J88" s="367"/>
    </row>
    <row r="89" spans="1:10" x14ac:dyDescent="0.15">
      <c r="A89" s="367"/>
      <c r="B89" s="367"/>
      <c r="C89" s="367"/>
      <c r="D89" s="367"/>
      <c r="E89" s="367"/>
      <c r="F89" s="367"/>
      <c r="G89" s="367"/>
      <c r="H89" s="367"/>
      <c r="I89" s="368"/>
      <c r="J89" s="367"/>
    </row>
    <row r="90" spans="1:10" x14ac:dyDescent="0.15">
      <c r="A90" s="367"/>
      <c r="B90" s="367"/>
      <c r="C90" s="367"/>
      <c r="D90" s="367"/>
      <c r="E90" s="367"/>
      <c r="F90" s="367"/>
      <c r="G90" s="367"/>
      <c r="H90" s="367"/>
      <c r="I90" s="368"/>
      <c r="J90" s="367"/>
    </row>
    <row r="91" spans="1:10" x14ac:dyDescent="0.15">
      <c r="A91" s="367"/>
      <c r="B91" s="367"/>
      <c r="C91" s="367"/>
      <c r="D91" s="367"/>
      <c r="E91" s="367"/>
      <c r="F91" s="367"/>
      <c r="G91" s="367"/>
      <c r="H91" s="367"/>
      <c r="I91" s="368"/>
      <c r="J91" s="367"/>
    </row>
    <row r="92" spans="1:10" x14ac:dyDescent="0.15">
      <c r="A92" s="367"/>
      <c r="B92" s="367"/>
      <c r="C92" s="367"/>
      <c r="D92" s="367"/>
      <c r="E92" s="367"/>
      <c r="F92" s="367"/>
      <c r="G92" s="367"/>
      <c r="H92" s="367"/>
      <c r="I92" s="368"/>
      <c r="J92" s="367"/>
    </row>
    <row r="93" spans="1:10" x14ac:dyDescent="0.15">
      <c r="A93" s="367"/>
      <c r="B93" s="367"/>
      <c r="C93" s="367"/>
      <c r="D93" s="367"/>
      <c r="E93" s="367"/>
      <c r="F93" s="367"/>
      <c r="G93" s="367"/>
      <c r="H93" s="367"/>
      <c r="I93" s="368"/>
      <c r="J93" s="367"/>
    </row>
    <row r="94" spans="1:10" x14ac:dyDescent="0.15">
      <c r="A94" s="367"/>
      <c r="B94" s="367"/>
      <c r="C94" s="367"/>
      <c r="D94" s="367"/>
      <c r="E94" s="367"/>
      <c r="F94" s="367"/>
      <c r="G94" s="367"/>
      <c r="H94" s="367"/>
      <c r="I94" s="368"/>
      <c r="J94" s="367"/>
    </row>
    <row r="95" spans="1:10" x14ac:dyDescent="0.15">
      <c r="A95" s="367"/>
      <c r="B95" s="367"/>
      <c r="C95" s="367"/>
      <c r="D95" s="367"/>
      <c r="E95" s="367"/>
      <c r="F95" s="367"/>
      <c r="G95" s="367"/>
      <c r="H95" s="367"/>
      <c r="I95" s="368"/>
      <c r="J95" s="367"/>
    </row>
    <row r="96" spans="1:10" x14ac:dyDescent="0.15">
      <c r="A96" s="367"/>
      <c r="B96" s="367"/>
      <c r="C96" s="367"/>
      <c r="D96" s="367"/>
      <c r="E96" s="367"/>
      <c r="F96" s="367"/>
      <c r="G96" s="367"/>
      <c r="H96" s="367"/>
      <c r="I96" s="368"/>
      <c r="J96" s="367"/>
    </row>
    <row r="97" spans="1:10" x14ac:dyDescent="0.15">
      <c r="A97" s="367"/>
      <c r="B97" s="367"/>
      <c r="C97" s="367"/>
      <c r="D97" s="367"/>
      <c r="E97" s="367"/>
      <c r="F97" s="367"/>
      <c r="G97" s="367"/>
      <c r="H97" s="367"/>
      <c r="I97" s="368"/>
      <c r="J97" s="367"/>
    </row>
    <row r="98" spans="1:10" x14ac:dyDescent="0.15">
      <c r="A98" s="367"/>
      <c r="B98" s="367"/>
      <c r="C98" s="367"/>
      <c r="D98" s="367"/>
      <c r="E98" s="367"/>
      <c r="F98" s="367"/>
      <c r="G98" s="367"/>
      <c r="H98" s="367"/>
      <c r="I98" s="368"/>
      <c r="J98" s="367"/>
    </row>
    <row r="99" spans="1:10" x14ac:dyDescent="0.15">
      <c r="A99" s="367"/>
      <c r="B99" s="367"/>
      <c r="C99" s="367"/>
      <c r="D99" s="367"/>
      <c r="E99" s="367"/>
      <c r="F99" s="367"/>
      <c r="G99" s="367"/>
      <c r="H99" s="367"/>
      <c r="I99" s="368"/>
      <c r="J99" s="367"/>
    </row>
    <row r="100" spans="1:10" x14ac:dyDescent="0.15">
      <c r="A100" s="367"/>
      <c r="B100" s="367"/>
      <c r="C100" s="367"/>
      <c r="D100" s="367"/>
      <c r="E100" s="367"/>
      <c r="F100" s="367"/>
      <c r="G100" s="367"/>
      <c r="H100" s="367"/>
      <c r="I100" s="368"/>
      <c r="J100" s="367"/>
    </row>
    <row r="101" spans="1:10" x14ac:dyDescent="0.15">
      <c r="A101" s="367"/>
      <c r="B101" s="367"/>
      <c r="C101" s="367"/>
      <c r="D101" s="367"/>
      <c r="E101" s="367"/>
      <c r="F101" s="367"/>
      <c r="G101" s="367"/>
      <c r="H101" s="367"/>
      <c r="I101" s="368"/>
      <c r="J101" s="367"/>
    </row>
    <row r="102" spans="1:10" x14ac:dyDescent="0.15">
      <c r="A102" s="367"/>
      <c r="B102" s="367"/>
      <c r="C102" s="367"/>
      <c r="D102" s="367"/>
      <c r="E102" s="367"/>
      <c r="F102" s="367"/>
      <c r="G102" s="367"/>
      <c r="H102" s="367"/>
      <c r="I102" s="368"/>
      <c r="J102" s="367"/>
    </row>
    <row r="103" spans="1:10" x14ac:dyDescent="0.15">
      <c r="A103" s="367"/>
      <c r="B103" s="367"/>
      <c r="C103" s="367"/>
      <c r="D103" s="367"/>
      <c r="E103" s="367"/>
      <c r="F103" s="367"/>
      <c r="G103" s="367"/>
      <c r="H103" s="367"/>
      <c r="I103" s="368"/>
      <c r="J103" s="367"/>
    </row>
    <row r="104" spans="1:10" x14ac:dyDescent="0.15">
      <c r="A104" s="367"/>
      <c r="B104" s="367"/>
      <c r="C104" s="367"/>
      <c r="D104" s="367"/>
      <c r="E104" s="367"/>
      <c r="F104" s="367"/>
      <c r="G104" s="367"/>
      <c r="H104" s="367"/>
      <c r="I104" s="368"/>
      <c r="J104" s="367"/>
    </row>
    <row r="105" spans="1:10" x14ac:dyDescent="0.15">
      <c r="A105" s="367"/>
      <c r="B105" s="367"/>
      <c r="C105" s="367"/>
      <c r="D105" s="367"/>
      <c r="E105" s="367"/>
      <c r="F105" s="367"/>
      <c r="G105" s="367"/>
      <c r="H105" s="367"/>
      <c r="I105" s="368"/>
      <c r="J105" s="367"/>
    </row>
    <row r="106" spans="1:10" x14ac:dyDescent="0.15">
      <c r="A106" s="367"/>
      <c r="B106" s="367"/>
      <c r="C106" s="367"/>
      <c r="D106" s="367"/>
      <c r="E106" s="367"/>
      <c r="F106" s="367"/>
      <c r="G106" s="367"/>
      <c r="H106" s="367"/>
      <c r="I106" s="368"/>
      <c r="J106" s="367"/>
    </row>
    <row r="107" spans="1:10" x14ac:dyDescent="0.15">
      <c r="A107" s="367"/>
      <c r="B107" s="367"/>
      <c r="C107" s="367"/>
      <c r="D107" s="367"/>
      <c r="E107" s="367"/>
      <c r="F107" s="367"/>
      <c r="G107" s="367"/>
      <c r="H107" s="367"/>
      <c r="I107" s="368"/>
      <c r="J107" s="367"/>
    </row>
    <row r="108" spans="1:10" x14ac:dyDescent="0.15">
      <c r="A108" s="367"/>
      <c r="B108" s="367"/>
      <c r="C108" s="367"/>
      <c r="D108" s="367"/>
      <c r="E108" s="367"/>
      <c r="F108" s="367"/>
      <c r="G108" s="367"/>
      <c r="H108" s="367"/>
      <c r="I108" s="368"/>
      <c r="J108" s="367"/>
    </row>
    <row r="109" spans="1:10" x14ac:dyDescent="0.15">
      <c r="A109" s="367"/>
      <c r="B109" s="367"/>
      <c r="C109" s="367"/>
      <c r="D109" s="367"/>
      <c r="E109" s="367"/>
      <c r="F109" s="367"/>
      <c r="G109" s="367"/>
      <c r="H109" s="367"/>
      <c r="I109" s="368"/>
      <c r="J109" s="367"/>
    </row>
    <row r="110" spans="1:10" x14ac:dyDescent="0.15">
      <c r="A110" s="367"/>
      <c r="B110" s="367"/>
      <c r="C110" s="367"/>
      <c r="D110" s="367"/>
      <c r="E110" s="367"/>
      <c r="F110" s="367"/>
      <c r="G110" s="367"/>
      <c r="H110" s="367"/>
      <c r="I110" s="368"/>
      <c r="J110" s="367"/>
    </row>
    <row r="111" spans="1:10" x14ac:dyDescent="0.15">
      <c r="A111" s="367"/>
      <c r="B111" s="367"/>
      <c r="C111" s="367"/>
      <c r="D111" s="367"/>
      <c r="E111" s="367"/>
      <c r="F111" s="367"/>
      <c r="G111" s="367"/>
      <c r="H111" s="367"/>
      <c r="I111" s="368"/>
      <c r="J111" s="367"/>
    </row>
    <row r="112" spans="1:10" x14ac:dyDescent="0.15">
      <c r="A112" s="367"/>
      <c r="B112" s="367"/>
      <c r="C112" s="367"/>
      <c r="D112" s="367"/>
      <c r="E112" s="367"/>
      <c r="F112" s="367"/>
      <c r="G112" s="367"/>
      <c r="H112" s="367"/>
      <c r="I112" s="368"/>
      <c r="J112" s="367"/>
    </row>
    <row r="113" spans="1:10" x14ac:dyDescent="0.15">
      <c r="A113" s="367"/>
      <c r="B113" s="367"/>
      <c r="C113" s="367"/>
      <c r="D113" s="367"/>
      <c r="E113" s="367"/>
      <c r="F113" s="367"/>
      <c r="G113" s="367"/>
      <c r="H113" s="367"/>
      <c r="I113" s="368"/>
      <c r="J113" s="367"/>
    </row>
    <row r="114" spans="1:10" x14ac:dyDescent="0.15">
      <c r="A114" s="367"/>
      <c r="B114" s="367"/>
      <c r="C114" s="367"/>
      <c r="D114" s="367"/>
      <c r="E114" s="367"/>
      <c r="F114" s="367"/>
      <c r="G114" s="367"/>
      <c r="H114" s="367"/>
      <c r="I114" s="368"/>
      <c r="J114" s="367"/>
    </row>
    <row r="115" spans="1:10" x14ac:dyDescent="0.15">
      <c r="A115" s="367"/>
      <c r="B115" s="367"/>
      <c r="C115" s="367"/>
      <c r="D115" s="367"/>
      <c r="E115" s="367"/>
      <c r="F115" s="367"/>
      <c r="G115" s="367"/>
      <c r="H115" s="367"/>
      <c r="I115" s="368"/>
      <c r="J115" s="367"/>
    </row>
    <row r="116" spans="1:10" x14ac:dyDescent="0.15">
      <c r="A116" s="367"/>
      <c r="B116" s="367"/>
      <c r="C116" s="367"/>
      <c r="D116" s="367"/>
      <c r="E116" s="367"/>
      <c r="F116" s="367"/>
      <c r="G116" s="367"/>
      <c r="H116" s="367"/>
      <c r="I116" s="368"/>
      <c r="J116" s="367"/>
    </row>
    <row r="117" spans="1:10" x14ac:dyDescent="0.15">
      <c r="A117" s="367"/>
      <c r="B117" s="367"/>
      <c r="C117" s="367"/>
      <c r="D117" s="367"/>
      <c r="E117" s="367"/>
      <c r="F117" s="367"/>
      <c r="G117" s="367"/>
      <c r="H117" s="367"/>
      <c r="I117" s="368"/>
      <c r="J117" s="367"/>
    </row>
    <row r="118" spans="1:10" x14ac:dyDescent="0.15">
      <c r="A118" s="367"/>
      <c r="B118" s="367"/>
      <c r="C118" s="367"/>
      <c r="D118" s="367"/>
      <c r="E118" s="367"/>
      <c r="F118" s="367"/>
      <c r="G118" s="367"/>
      <c r="H118" s="367"/>
      <c r="I118" s="368"/>
      <c r="J118" s="367"/>
    </row>
    <row r="119" spans="1:10" x14ac:dyDescent="0.15">
      <c r="A119" s="367"/>
      <c r="B119" s="367"/>
      <c r="C119" s="367"/>
      <c r="D119" s="367"/>
      <c r="E119" s="367"/>
      <c r="F119" s="367"/>
      <c r="G119" s="367"/>
      <c r="H119" s="367"/>
      <c r="I119" s="368"/>
      <c r="J119" s="367"/>
    </row>
    <row r="120" spans="1:10" x14ac:dyDescent="0.15">
      <c r="A120" s="367"/>
      <c r="B120" s="367"/>
      <c r="C120" s="367"/>
      <c r="D120" s="367"/>
      <c r="E120" s="367"/>
      <c r="F120" s="367"/>
      <c r="G120" s="367"/>
      <c r="H120" s="367"/>
      <c r="I120" s="368"/>
      <c r="J120" s="367"/>
    </row>
    <row r="121" spans="1:10" x14ac:dyDescent="0.15">
      <c r="A121" s="367"/>
      <c r="B121" s="367"/>
      <c r="C121" s="367"/>
      <c r="D121" s="367"/>
      <c r="E121" s="367"/>
      <c r="F121" s="367"/>
      <c r="G121" s="367"/>
      <c r="H121" s="367"/>
      <c r="I121" s="368"/>
      <c r="J121" s="367"/>
    </row>
    <row r="122" spans="1:10" x14ac:dyDescent="0.15">
      <c r="A122" s="367"/>
      <c r="B122" s="367"/>
      <c r="C122" s="367"/>
      <c r="D122" s="367"/>
      <c r="E122" s="367"/>
      <c r="F122" s="367"/>
      <c r="G122" s="367"/>
      <c r="H122" s="367"/>
      <c r="I122" s="368"/>
      <c r="J122" s="367"/>
    </row>
    <row r="123" spans="1:10" x14ac:dyDescent="0.15">
      <c r="A123" s="367"/>
      <c r="B123" s="367"/>
      <c r="C123" s="367"/>
      <c r="D123" s="367"/>
      <c r="E123" s="367"/>
      <c r="F123" s="367"/>
      <c r="G123" s="367"/>
      <c r="H123" s="367"/>
      <c r="I123" s="368"/>
      <c r="J123" s="367"/>
    </row>
    <row r="124" spans="1:10" x14ac:dyDescent="0.15">
      <c r="A124" s="367"/>
      <c r="B124" s="367"/>
      <c r="C124" s="367"/>
      <c r="D124" s="367"/>
      <c r="E124" s="367"/>
      <c r="F124" s="367"/>
      <c r="G124" s="367"/>
      <c r="H124" s="367"/>
      <c r="I124" s="368"/>
      <c r="J124" s="367"/>
    </row>
    <row r="125" spans="1:10" x14ac:dyDescent="0.15">
      <c r="A125" s="367"/>
      <c r="B125" s="367"/>
      <c r="C125" s="367"/>
      <c r="D125" s="367"/>
      <c r="E125" s="367"/>
      <c r="F125" s="367"/>
      <c r="G125" s="367"/>
      <c r="H125" s="367"/>
      <c r="I125" s="368"/>
      <c r="J125" s="367"/>
    </row>
    <row r="126" spans="1:10" x14ac:dyDescent="0.15">
      <c r="A126" s="367"/>
      <c r="B126" s="367"/>
      <c r="C126" s="367"/>
      <c r="D126" s="367"/>
      <c r="E126" s="367"/>
      <c r="F126" s="367"/>
      <c r="G126" s="367"/>
      <c r="H126" s="367"/>
      <c r="I126" s="368"/>
      <c r="J126" s="367"/>
    </row>
    <row r="127" spans="1:10" x14ac:dyDescent="0.15">
      <c r="A127" s="367"/>
      <c r="B127" s="367"/>
      <c r="C127" s="367"/>
      <c r="D127" s="367"/>
      <c r="E127" s="367"/>
      <c r="F127" s="367"/>
      <c r="G127" s="367"/>
      <c r="H127" s="367"/>
      <c r="I127" s="368"/>
      <c r="J127" s="367"/>
    </row>
    <row r="128" spans="1:10" x14ac:dyDescent="0.15">
      <c r="A128" s="367"/>
      <c r="B128" s="367"/>
      <c r="C128" s="367"/>
      <c r="D128" s="367"/>
      <c r="E128" s="367"/>
      <c r="F128" s="367"/>
      <c r="G128" s="367"/>
      <c r="H128" s="367"/>
      <c r="I128" s="368"/>
      <c r="J128" s="367"/>
    </row>
    <row r="129" spans="1:10" x14ac:dyDescent="0.15">
      <c r="A129" s="367"/>
      <c r="B129" s="367"/>
      <c r="C129" s="367"/>
      <c r="D129" s="367"/>
      <c r="E129" s="367"/>
      <c r="F129" s="367"/>
      <c r="G129" s="367"/>
      <c r="H129" s="367"/>
      <c r="I129" s="368"/>
      <c r="J129" s="367"/>
    </row>
    <row r="130" spans="1:10" x14ac:dyDescent="0.15">
      <c r="A130" s="367"/>
      <c r="B130" s="367"/>
      <c r="C130" s="367"/>
      <c r="D130" s="367"/>
      <c r="E130" s="367"/>
      <c r="F130" s="367"/>
      <c r="G130" s="367"/>
      <c r="H130" s="367"/>
      <c r="I130" s="368"/>
      <c r="J130" s="367"/>
    </row>
    <row r="131" spans="1:10" x14ac:dyDescent="0.15">
      <c r="A131" s="367"/>
      <c r="B131" s="367"/>
      <c r="C131" s="367"/>
      <c r="D131" s="367"/>
      <c r="E131" s="367"/>
      <c r="F131" s="367"/>
      <c r="G131" s="367"/>
      <c r="H131" s="367"/>
      <c r="I131" s="368"/>
      <c r="J131" s="367"/>
    </row>
    <row r="132" spans="1:10" x14ac:dyDescent="0.15">
      <c r="A132" s="367"/>
      <c r="B132" s="367"/>
      <c r="C132" s="367"/>
      <c r="D132" s="367"/>
      <c r="E132" s="367"/>
      <c r="F132" s="367"/>
      <c r="G132" s="367"/>
      <c r="H132" s="367"/>
      <c r="I132" s="368"/>
      <c r="J132" s="367"/>
    </row>
    <row r="133" spans="1:10" x14ac:dyDescent="0.15">
      <c r="A133" s="367"/>
      <c r="B133" s="367"/>
      <c r="C133" s="367"/>
      <c r="D133" s="367"/>
      <c r="E133" s="367"/>
      <c r="F133" s="367"/>
      <c r="G133" s="367"/>
      <c r="H133" s="367"/>
      <c r="I133" s="368"/>
      <c r="J133" s="367"/>
    </row>
    <row r="134" spans="1:10" x14ac:dyDescent="0.15">
      <c r="A134" s="367"/>
      <c r="B134" s="367"/>
      <c r="C134" s="367"/>
      <c r="D134" s="367"/>
      <c r="E134" s="367"/>
      <c r="F134" s="367"/>
      <c r="G134" s="367"/>
      <c r="H134" s="367"/>
      <c r="I134" s="368"/>
      <c r="J134" s="367"/>
    </row>
    <row r="135" spans="1:10" x14ac:dyDescent="0.15">
      <c r="A135" s="367"/>
      <c r="B135" s="367"/>
      <c r="C135" s="367"/>
      <c r="D135" s="367"/>
      <c r="E135" s="367"/>
      <c r="F135" s="367"/>
      <c r="G135" s="367"/>
      <c r="H135" s="367"/>
      <c r="I135" s="368"/>
      <c r="J135" s="367"/>
    </row>
  </sheetData>
  <mergeCells count="4">
    <mergeCell ref="A16:D16"/>
    <mergeCell ref="A2:A5"/>
    <mergeCell ref="C2:F4"/>
    <mergeCell ref="F13:F15"/>
  </mergeCells>
  <phoneticPr fontId="4"/>
  <conditionalFormatting sqref="D7">
    <cfRule type="expression" dxfId="131" priority="17">
      <formula>LEN(D7)&gt;0</formula>
    </cfRule>
  </conditionalFormatting>
  <conditionalFormatting sqref="E13:E15">
    <cfRule type="expression" dxfId="130" priority="12">
      <formula>LEN(E13)&gt;0</formula>
    </cfRule>
  </conditionalFormatting>
  <pageMargins left="0.7" right="0.7" top="0.75" bottom="0.75" header="0.3" footer="0.3"/>
  <pageSetup paperSize="9" scale="96" orientation="landscape" r:id="rId1"/>
  <ignoredErrors>
    <ignoredError sqref="E13:E15"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V135"/>
  <sheetViews>
    <sheetView showZeros="0" zoomScaleNormal="100" workbookViewId="0">
      <pane xSplit="6" ySplit="16" topLeftCell="G17" activePane="bottomRight" state="frozen"/>
      <selection pane="topRight" activeCell="C2" sqref="C2:O5"/>
      <selection pane="bottomLeft" activeCell="C2" sqref="C2:O5"/>
      <selection pane="bottomRight" activeCell="E13" sqref="E13"/>
    </sheetView>
  </sheetViews>
  <sheetFormatPr defaultColWidth="9" defaultRowHeight="15" x14ac:dyDescent="0.15"/>
  <cols>
    <col min="1" max="1" width="19" style="68" customWidth="1"/>
    <col min="2" max="2" width="3.625" style="68" customWidth="1"/>
    <col min="3" max="3" width="5.625" style="68" customWidth="1"/>
    <col min="4" max="5" width="27.25" style="68" customWidth="1"/>
    <col min="6" max="6" width="23.875" style="68" customWidth="1"/>
    <col min="7" max="7" width="61.75" style="68" customWidth="1"/>
    <col min="8" max="8" width="3.625" style="68" customWidth="1"/>
    <col min="9" max="9" width="9" style="370"/>
    <col min="10" max="16384" width="9" style="68"/>
  </cols>
  <sheetData>
    <row r="1" spans="1:22" ht="12.75" customHeight="1" thickBot="1" x14ac:dyDescent="0.2">
      <c r="A1" s="366" t="s">
        <v>262</v>
      </c>
      <c r="B1" s="366"/>
      <c r="C1" s="366"/>
      <c r="D1" s="367"/>
      <c r="E1" s="367"/>
      <c r="F1" s="367"/>
      <c r="G1" s="367"/>
      <c r="H1" s="367"/>
      <c r="I1" s="368"/>
      <c r="J1" s="367"/>
    </row>
    <row r="2" spans="1:22" ht="34.5" customHeight="1" thickTop="1" x14ac:dyDescent="0.15">
      <c r="A2" s="703" t="s">
        <v>273</v>
      </c>
      <c r="B2" s="367"/>
      <c r="C2" s="727" t="str">
        <f>(初期設定!D3)</f>
        <v>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v>
      </c>
      <c r="D2" s="728"/>
      <c r="E2" s="728"/>
      <c r="F2" s="729"/>
      <c r="G2" s="367"/>
      <c r="H2" s="367"/>
      <c r="I2" s="367"/>
      <c r="J2" s="367"/>
      <c r="K2" s="369"/>
      <c r="M2" s="370"/>
      <c r="N2" s="370"/>
      <c r="P2" s="289"/>
      <c r="Q2" s="369"/>
      <c r="R2" s="371"/>
      <c r="U2" s="370"/>
    </row>
    <row r="3" spans="1:22" ht="34.5" customHeight="1" x14ac:dyDescent="0.15">
      <c r="A3" s="703"/>
      <c r="B3" s="367"/>
      <c r="C3" s="730"/>
      <c r="D3" s="731"/>
      <c r="E3" s="731"/>
      <c r="F3" s="732"/>
      <c r="G3" s="367"/>
      <c r="H3" s="367"/>
      <c r="I3" s="367"/>
      <c r="J3" s="367"/>
      <c r="M3" s="370"/>
      <c r="N3" s="370"/>
      <c r="P3" s="289"/>
      <c r="Q3" s="369"/>
      <c r="R3" s="371"/>
      <c r="U3" s="370"/>
    </row>
    <row r="4" spans="1:22" ht="34.5" customHeight="1" thickBot="1" x14ac:dyDescent="0.2">
      <c r="A4" s="703"/>
      <c r="B4" s="367"/>
      <c r="C4" s="733"/>
      <c r="D4" s="734"/>
      <c r="E4" s="734"/>
      <c r="F4" s="735"/>
      <c r="G4" s="367"/>
      <c r="H4" s="367"/>
      <c r="I4" s="367"/>
      <c r="J4" s="367"/>
      <c r="M4" s="370"/>
      <c r="N4" s="370"/>
      <c r="P4" s="289"/>
      <c r="Q4" s="369"/>
      <c r="R4" s="371"/>
      <c r="U4" s="370"/>
    </row>
    <row r="5" spans="1:22" ht="6.75" customHeight="1" thickTop="1" thickBot="1" x14ac:dyDescent="0.2">
      <c r="A5" s="703"/>
      <c r="B5" s="367"/>
      <c r="C5" s="367"/>
      <c r="D5" s="367"/>
      <c r="E5" s="367"/>
      <c r="F5" s="367"/>
      <c r="G5" s="367"/>
      <c r="H5" s="367"/>
      <c r="I5" s="368"/>
      <c r="J5" s="367"/>
    </row>
    <row r="6" spans="1:22" ht="15.75" customHeight="1" thickBot="1" x14ac:dyDescent="0.2">
      <c r="A6" s="367"/>
      <c r="B6" s="367"/>
      <c r="C6" s="367"/>
      <c r="D6" s="372" t="s">
        <v>242</v>
      </c>
      <c r="E6" s="367"/>
      <c r="F6" s="367"/>
      <c r="G6" s="367"/>
      <c r="H6" s="367"/>
      <c r="I6" s="368"/>
      <c r="J6" s="367"/>
    </row>
    <row r="7" spans="1:22" ht="26.25" customHeight="1" thickTop="1" thickBot="1" x14ac:dyDescent="0.2">
      <c r="A7" s="367"/>
      <c r="B7" s="367"/>
      <c r="C7" s="367"/>
      <c r="D7" s="373">
        <f>(Ⅰ!C9)</f>
        <v>0</v>
      </c>
      <c r="E7" s="367"/>
      <c r="F7" s="367"/>
      <c r="G7" s="367"/>
      <c r="H7" s="374"/>
      <c r="I7" s="368"/>
      <c r="J7" s="367"/>
    </row>
    <row r="8" spans="1:22" ht="6" customHeight="1" thickBot="1" x14ac:dyDescent="0.2">
      <c r="A8" s="367"/>
      <c r="B8" s="367"/>
      <c r="C8" s="367"/>
      <c r="D8" s="367"/>
      <c r="E8" s="367"/>
      <c r="F8" s="367"/>
      <c r="G8" s="367"/>
      <c r="H8" s="367"/>
      <c r="I8" s="368"/>
      <c r="J8" s="367"/>
    </row>
    <row r="9" spans="1:22" ht="16.5" customHeight="1" x14ac:dyDescent="0.15">
      <c r="A9" s="367"/>
      <c r="B9" s="367"/>
      <c r="C9" s="375" t="s">
        <v>264</v>
      </c>
      <c r="D9" s="376"/>
      <c r="E9" s="376"/>
      <c r="F9" s="377"/>
      <c r="G9" s="367"/>
      <c r="H9" s="367"/>
      <c r="I9" s="368"/>
      <c r="J9" s="367"/>
    </row>
    <row r="10" spans="1:22" ht="16.5" customHeight="1" x14ac:dyDescent="0.15">
      <c r="A10" s="367"/>
      <c r="B10" s="367"/>
      <c r="C10" s="378" t="s">
        <v>265</v>
      </c>
      <c r="D10" s="379"/>
      <c r="E10" s="379"/>
      <c r="F10" s="380"/>
      <c r="G10" s="367"/>
      <c r="H10" s="367"/>
      <c r="I10" s="368"/>
      <c r="J10" s="367"/>
    </row>
    <row r="11" spans="1:22" ht="16.5" customHeight="1" thickBot="1" x14ac:dyDescent="0.2">
      <c r="A11" s="367"/>
      <c r="B11" s="367"/>
      <c r="C11" s="381" t="s">
        <v>266</v>
      </c>
      <c r="D11" s="382"/>
      <c r="E11" s="382"/>
      <c r="F11" s="383"/>
      <c r="G11" s="367"/>
      <c r="H11" s="367"/>
      <c r="I11" s="368"/>
      <c r="J11" s="367"/>
    </row>
    <row r="12" spans="1:22" ht="10.5" customHeight="1" thickBot="1" x14ac:dyDescent="0.2">
      <c r="A12" s="367"/>
      <c r="B12" s="367"/>
      <c r="C12" s="367"/>
      <c r="D12" s="367"/>
      <c r="E12" s="367"/>
      <c r="F12" s="367"/>
      <c r="G12" s="367"/>
      <c r="H12" s="367"/>
      <c r="I12" s="368"/>
      <c r="J12" s="367"/>
    </row>
    <row r="13" spans="1:22" ht="33" customHeight="1" thickBot="1" x14ac:dyDescent="0.2">
      <c r="A13" s="384"/>
      <c r="B13" s="384"/>
      <c r="C13" s="385" t="s">
        <v>267</v>
      </c>
      <c r="D13" s="386" t="s">
        <v>268</v>
      </c>
      <c r="E13" s="387" t="str">
        <f>IF(ISERROR(VLOOKUP(D7,(初期設定!D37):(初期設定!L113),7,0)),"",VLOOKUP(D7,(初期設定!D37):(初期設定!L113),7,0))</f>
        <v/>
      </c>
      <c r="F13" s="739"/>
      <c r="G13" s="367"/>
      <c r="H13" s="367"/>
      <c r="I13" s="368"/>
      <c r="J13" s="367"/>
    </row>
    <row r="14" spans="1:22" ht="33" customHeight="1" thickBot="1" x14ac:dyDescent="0.2">
      <c r="A14" s="384"/>
      <c r="B14" s="384"/>
      <c r="C14" s="385" t="s">
        <v>269</v>
      </c>
      <c r="D14" s="386" t="s">
        <v>270</v>
      </c>
      <c r="E14" s="387" t="str">
        <f>IF(ISERROR(VLOOKUP(D7,(初期設定!D37):(初期設定!L113),8,0)),"",VLOOKUP(D7,(初期設定!D37):(初期設定!L113),8,0))</f>
        <v/>
      </c>
      <c r="F14" s="739"/>
      <c r="G14" s="367"/>
      <c r="H14" s="367"/>
      <c r="I14" s="368"/>
      <c r="J14" s="367"/>
    </row>
    <row r="15" spans="1:22" ht="33" customHeight="1" thickBot="1" x14ac:dyDescent="0.2">
      <c r="A15" s="384"/>
      <c r="B15" s="384"/>
      <c r="C15" s="385" t="s">
        <v>271</v>
      </c>
      <c r="D15" s="386" t="s">
        <v>272</v>
      </c>
      <c r="E15" s="387" t="str">
        <f>IF(ISERROR(VLOOKUP(D7,(初期設定!D37):(初期設定!L113),9,0)),"",VLOOKUP(D7,(初期設定!D37):(初期設定!L113),9,0))</f>
        <v/>
      </c>
      <c r="F15" s="739"/>
      <c r="G15" s="367"/>
      <c r="H15" s="367"/>
      <c r="I15" s="368"/>
      <c r="J15" s="367"/>
    </row>
    <row r="16" spans="1:22" s="367" customFormat="1" ht="12.75" customHeight="1" x14ac:dyDescent="0.15">
      <c r="A16" s="726"/>
      <c r="B16" s="726"/>
      <c r="C16" s="726"/>
      <c r="D16" s="726"/>
      <c r="I16" s="368"/>
      <c r="K16" s="68"/>
      <c r="L16" s="68"/>
      <c r="M16" s="68"/>
      <c r="N16" s="68"/>
      <c r="O16" s="68"/>
      <c r="P16" s="68"/>
      <c r="Q16" s="68"/>
      <c r="R16" s="68"/>
      <c r="S16" s="68"/>
      <c r="T16" s="68"/>
      <c r="U16" s="68"/>
      <c r="V16" s="68"/>
    </row>
    <row r="17" spans="1:22" s="367" customFormat="1" ht="12.75" customHeight="1" x14ac:dyDescent="0.15">
      <c r="I17" s="368"/>
      <c r="K17" s="68"/>
      <c r="L17" s="68"/>
      <c r="M17" s="68"/>
      <c r="N17" s="68"/>
      <c r="O17" s="68"/>
      <c r="P17" s="68"/>
      <c r="Q17" s="68"/>
      <c r="R17" s="68"/>
      <c r="S17" s="68"/>
      <c r="T17" s="68"/>
      <c r="U17" s="68"/>
      <c r="V17" s="68"/>
    </row>
    <row r="18" spans="1:22" s="367" customFormat="1" ht="12.75" customHeight="1" x14ac:dyDescent="0.15">
      <c r="I18" s="368"/>
      <c r="K18" s="68"/>
      <c r="L18" s="68"/>
      <c r="M18" s="68"/>
      <c r="N18" s="68"/>
      <c r="O18" s="68"/>
      <c r="P18" s="68"/>
      <c r="Q18" s="68"/>
      <c r="R18" s="68"/>
      <c r="S18" s="68"/>
      <c r="T18" s="68"/>
      <c r="U18" s="68"/>
      <c r="V18" s="68"/>
    </row>
    <row r="19" spans="1:22" s="367" customFormat="1" ht="12.75" customHeight="1" x14ac:dyDescent="0.15">
      <c r="I19" s="368"/>
      <c r="K19" s="68"/>
      <c r="L19" s="68"/>
      <c r="M19" s="68"/>
      <c r="N19" s="68"/>
      <c r="O19" s="68"/>
      <c r="P19" s="68"/>
      <c r="Q19" s="68"/>
      <c r="R19" s="68"/>
      <c r="S19" s="68"/>
      <c r="T19" s="68"/>
      <c r="U19" s="68"/>
      <c r="V19" s="68"/>
    </row>
    <row r="20" spans="1:22" s="367" customFormat="1" ht="12.75" customHeight="1" x14ac:dyDescent="0.15">
      <c r="I20" s="368"/>
      <c r="K20" s="68"/>
      <c r="L20" s="68"/>
      <c r="M20" s="68"/>
      <c r="N20" s="68"/>
      <c r="O20" s="68"/>
      <c r="P20" s="68"/>
      <c r="Q20" s="68"/>
      <c r="R20" s="68"/>
      <c r="S20" s="68"/>
      <c r="T20" s="68"/>
      <c r="U20" s="68"/>
      <c r="V20" s="68"/>
    </row>
    <row r="21" spans="1:22" s="367" customFormat="1" ht="12.75" customHeight="1" x14ac:dyDescent="0.15">
      <c r="I21" s="368"/>
      <c r="K21" s="68"/>
      <c r="L21" s="68"/>
      <c r="M21" s="68"/>
      <c r="N21" s="68"/>
      <c r="O21" s="68"/>
      <c r="P21" s="68"/>
      <c r="Q21" s="68"/>
      <c r="R21" s="68"/>
      <c r="S21" s="68"/>
      <c r="T21" s="68"/>
      <c r="U21" s="68"/>
      <c r="V21" s="68"/>
    </row>
    <row r="22" spans="1:22" s="367" customFormat="1" ht="12.75" customHeight="1" x14ac:dyDescent="0.15">
      <c r="I22" s="368"/>
      <c r="K22" s="68"/>
      <c r="L22" s="68"/>
      <c r="M22" s="68"/>
      <c r="N22" s="68"/>
      <c r="O22" s="68"/>
      <c r="P22" s="68"/>
      <c r="Q22" s="68"/>
      <c r="R22" s="68"/>
      <c r="S22" s="68"/>
      <c r="T22" s="68"/>
      <c r="U22" s="68"/>
      <c r="V22" s="68"/>
    </row>
    <row r="23" spans="1:22" s="367" customFormat="1" ht="12.75" customHeight="1" x14ac:dyDescent="0.15">
      <c r="I23" s="368"/>
      <c r="K23" s="68"/>
      <c r="L23" s="68"/>
      <c r="M23" s="68"/>
      <c r="N23" s="68"/>
      <c r="O23" s="68"/>
      <c r="P23" s="68"/>
      <c r="Q23" s="68"/>
      <c r="R23" s="68"/>
      <c r="S23" s="68"/>
      <c r="T23" s="68"/>
      <c r="U23" s="68"/>
      <c r="V23" s="68"/>
    </row>
    <row r="24" spans="1:22" s="367" customFormat="1" ht="12.75" customHeight="1" x14ac:dyDescent="0.15">
      <c r="I24" s="368"/>
      <c r="K24" s="68"/>
      <c r="L24" s="68"/>
      <c r="M24" s="68"/>
      <c r="N24" s="68"/>
      <c r="O24" s="68"/>
      <c r="P24" s="68"/>
      <c r="Q24" s="68"/>
      <c r="R24" s="68"/>
      <c r="S24" s="68"/>
      <c r="T24" s="68"/>
      <c r="U24" s="68"/>
      <c r="V24" s="68"/>
    </row>
    <row r="25" spans="1:22" s="367" customFormat="1" ht="12.75" customHeight="1" x14ac:dyDescent="0.15">
      <c r="I25" s="368"/>
      <c r="K25" s="68"/>
      <c r="L25" s="68"/>
      <c r="M25" s="68"/>
      <c r="N25" s="68"/>
      <c r="O25" s="68"/>
      <c r="P25" s="68"/>
      <c r="Q25" s="68"/>
      <c r="R25" s="68"/>
      <c r="S25" s="68"/>
      <c r="T25" s="68"/>
      <c r="U25" s="68"/>
      <c r="V25" s="68"/>
    </row>
    <row r="26" spans="1:22" s="367" customFormat="1" ht="12.75" customHeight="1" x14ac:dyDescent="0.15">
      <c r="I26" s="368"/>
      <c r="K26" s="68"/>
      <c r="L26" s="68"/>
      <c r="M26" s="68"/>
      <c r="N26" s="68"/>
      <c r="O26" s="68"/>
      <c r="P26" s="68"/>
      <c r="Q26" s="68"/>
      <c r="R26" s="68"/>
      <c r="S26" s="68"/>
      <c r="T26" s="68"/>
      <c r="U26" s="68"/>
      <c r="V26" s="68"/>
    </row>
    <row r="27" spans="1:22" s="367" customFormat="1" ht="12.75" customHeight="1" x14ac:dyDescent="0.15">
      <c r="I27" s="368"/>
      <c r="K27" s="68"/>
      <c r="L27" s="68"/>
      <c r="M27" s="68"/>
      <c r="N27" s="68"/>
      <c r="O27" s="68"/>
      <c r="P27" s="68"/>
      <c r="Q27" s="68"/>
      <c r="R27" s="68"/>
      <c r="S27" s="68"/>
      <c r="T27" s="68"/>
      <c r="U27" s="68"/>
      <c r="V27" s="68"/>
    </row>
    <row r="28" spans="1:22" s="367" customFormat="1" ht="12.75" customHeight="1" x14ac:dyDescent="0.15">
      <c r="I28" s="368"/>
      <c r="K28" s="68"/>
      <c r="L28" s="68"/>
      <c r="M28" s="68"/>
      <c r="N28" s="68"/>
      <c r="O28" s="68"/>
      <c r="P28" s="68"/>
      <c r="Q28" s="68"/>
      <c r="R28" s="68"/>
      <c r="S28" s="68"/>
      <c r="T28" s="68"/>
      <c r="U28" s="68"/>
      <c r="V28" s="68"/>
    </row>
    <row r="29" spans="1:22" s="367" customFormat="1" x14ac:dyDescent="0.15">
      <c r="I29" s="368"/>
      <c r="K29" s="68"/>
      <c r="L29" s="68"/>
      <c r="M29" s="68"/>
      <c r="N29" s="68"/>
      <c r="O29" s="68"/>
      <c r="P29" s="68"/>
      <c r="Q29" s="68"/>
      <c r="R29" s="68"/>
      <c r="S29" s="68"/>
      <c r="T29" s="68"/>
      <c r="U29" s="68"/>
      <c r="V29" s="68"/>
    </row>
    <row r="30" spans="1:22" s="367" customFormat="1" x14ac:dyDescent="0.15">
      <c r="I30" s="368"/>
      <c r="K30" s="68"/>
      <c r="L30" s="68"/>
      <c r="M30" s="68"/>
      <c r="N30" s="68"/>
      <c r="O30" s="68"/>
      <c r="P30" s="68"/>
      <c r="Q30" s="68"/>
      <c r="R30" s="68"/>
      <c r="S30" s="68"/>
      <c r="T30" s="68"/>
      <c r="U30" s="68"/>
      <c r="V30" s="68"/>
    </row>
    <row r="31" spans="1:22" s="367" customFormat="1" x14ac:dyDescent="0.15">
      <c r="I31" s="368"/>
      <c r="K31" s="68"/>
      <c r="L31" s="68"/>
      <c r="M31" s="68"/>
      <c r="N31" s="68"/>
      <c r="O31" s="68"/>
      <c r="P31" s="68"/>
      <c r="Q31" s="68"/>
      <c r="R31" s="68"/>
      <c r="S31" s="68"/>
      <c r="T31" s="68"/>
      <c r="U31" s="68"/>
      <c r="V31" s="68"/>
    </row>
    <row r="32" spans="1:22" x14ac:dyDescent="0.15">
      <c r="A32" s="367"/>
      <c r="B32" s="367"/>
      <c r="C32" s="367"/>
      <c r="D32" s="367"/>
      <c r="E32" s="367"/>
      <c r="F32" s="367"/>
      <c r="G32" s="367"/>
      <c r="H32" s="367"/>
      <c r="I32" s="368"/>
      <c r="J32" s="367"/>
    </row>
    <row r="33" spans="1:10" x14ac:dyDescent="0.15">
      <c r="A33" s="367"/>
      <c r="B33" s="367"/>
      <c r="C33" s="367"/>
      <c r="D33" s="367"/>
      <c r="E33" s="367"/>
      <c r="F33" s="367"/>
      <c r="G33" s="367"/>
      <c r="H33" s="367"/>
      <c r="I33" s="368"/>
      <c r="J33" s="367"/>
    </row>
    <row r="34" spans="1:10" x14ac:dyDescent="0.15">
      <c r="A34" s="367"/>
      <c r="B34" s="367"/>
      <c r="C34" s="367"/>
      <c r="D34" s="367"/>
      <c r="E34" s="367"/>
      <c r="F34" s="367"/>
      <c r="G34" s="367"/>
      <c r="H34" s="367"/>
      <c r="I34" s="368"/>
      <c r="J34" s="367"/>
    </row>
    <row r="35" spans="1:10" x14ac:dyDescent="0.15">
      <c r="A35" s="367"/>
      <c r="B35" s="367"/>
      <c r="C35" s="367"/>
      <c r="D35" s="367"/>
      <c r="E35" s="367"/>
      <c r="F35" s="367"/>
      <c r="G35" s="367"/>
      <c r="H35" s="367"/>
      <c r="I35" s="368"/>
      <c r="J35" s="367"/>
    </row>
    <row r="36" spans="1:10" x14ac:dyDescent="0.15">
      <c r="A36" s="367"/>
      <c r="B36" s="367"/>
      <c r="C36" s="367"/>
      <c r="D36" s="367"/>
      <c r="E36" s="367"/>
      <c r="F36" s="367"/>
      <c r="G36" s="367"/>
      <c r="H36" s="367"/>
      <c r="I36" s="368"/>
      <c r="J36" s="367"/>
    </row>
    <row r="37" spans="1:10" x14ac:dyDescent="0.15">
      <c r="A37" s="367"/>
      <c r="B37" s="367"/>
      <c r="C37" s="367"/>
      <c r="D37" s="367"/>
      <c r="E37" s="367"/>
      <c r="F37" s="367"/>
      <c r="G37" s="367"/>
      <c r="H37" s="367"/>
      <c r="I37" s="368"/>
      <c r="J37" s="367"/>
    </row>
    <row r="38" spans="1:10" x14ac:dyDescent="0.15">
      <c r="A38" s="367"/>
      <c r="B38" s="367"/>
      <c r="C38" s="367"/>
      <c r="D38" s="367"/>
      <c r="E38" s="367"/>
      <c r="F38" s="367"/>
      <c r="G38" s="367"/>
      <c r="H38" s="367"/>
      <c r="I38" s="368"/>
      <c r="J38" s="367"/>
    </row>
    <row r="39" spans="1:10" x14ac:dyDescent="0.15">
      <c r="A39" s="367"/>
      <c r="B39" s="367"/>
      <c r="C39" s="367"/>
      <c r="D39" s="367"/>
      <c r="E39" s="367"/>
      <c r="F39" s="367"/>
      <c r="G39" s="367"/>
      <c r="H39" s="367"/>
      <c r="I39" s="368"/>
      <c r="J39" s="367"/>
    </row>
    <row r="40" spans="1:10" x14ac:dyDescent="0.15">
      <c r="A40" s="367"/>
      <c r="B40" s="367"/>
      <c r="C40" s="367"/>
      <c r="D40" s="367"/>
      <c r="E40" s="367"/>
      <c r="F40" s="367"/>
      <c r="G40" s="367"/>
      <c r="H40" s="367"/>
      <c r="I40" s="368"/>
      <c r="J40" s="367"/>
    </row>
    <row r="41" spans="1:10" x14ac:dyDescent="0.15">
      <c r="A41" s="367"/>
      <c r="B41" s="367"/>
      <c r="C41" s="367"/>
      <c r="D41" s="367"/>
      <c r="E41" s="367"/>
      <c r="F41" s="367"/>
      <c r="G41" s="367"/>
      <c r="H41" s="367"/>
      <c r="I41" s="368"/>
      <c r="J41" s="367"/>
    </row>
    <row r="42" spans="1:10" x14ac:dyDescent="0.15">
      <c r="A42" s="367"/>
      <c r="B42" s="367"/>
      <c r="C42" s="367"/>
      <c r="D42" s="367"/>
      <c r="E42" s="367"/>
      <c r="F42" s="367"/>
      <c r="G42" s="367"/>
      <c r="H42" s="367"/>
      <c r="I42" s="368"/>
      <c r="J42" s="367"/>
    </row>
    <row r="43" spans="1:10" x14ac:dyDescent="0.15">
      <c r="A43" s="367"/>
      <c r="B43" s="367"/>
      <c r="C43" s="367"/>
      <c r="D43" s="367"/>
      <c r="E43" s="367"/>
      <c r="F43" s="367"/>
      <c r="G43" s="367"/>
      <c r="H43" s="367"/>
      <c r="I43" s="368"/>
      <c r="J43" s="367"/>
    </row>
    <row r="44" spans="1:10" x14ac:dyDescent="0.15">
      <c r="A44" s="367"/>
      <c r="B44" s="367"/>
      <c r="C44" s="367"/>
      <c r="D44" s="367"/>
      <c r="E44" s="367"/>
      <c r="F44" s="367"/>
      <c r="G44" s="367"/>
      <c r="H44" s="367"/>
      <c r="I44" s="368"/>
      <c r="J44" s="367"/>
    </row>
    <row r="45" spans="1:10" x14ac:dyDescent="0.15">
      <c r="A45" s="367"/>
      <c r="B45" s="367"/>
      <c r="C45" s="367"/>
      <c r="D45" s="367"/>
      <c r="E45" s="367"/>
      <c r="F45" s="367"/>
      <c r="G45" s="367"/>
      <c r="H45" s="367"/>
      <c r="I45" s="368"/>
      <c r="J45" s="367"/>
    </row>
    <row r="46" spans="1:10" x14ac:dyDescent="0.15">
      <c r="A46" s="367"/>
      <c r="B46" s="367"/>
      <c r="C46" s="367"/>
      <c r="D46" s="367"/>
      <c r="E46" s="367"/>
      <c r="F46" s="367"/>
      <c r="G46" s="367"/>
      <c r="H46" s="367"/>
      <c r="I46" s="368"/>
      <c r="J46" s="367"/>
    </row>
    <row r="47" spans="1:10" x14ac:dyDescent="0.15">
      <c r="A47" s="367"/>
      <c r="B47" s="367"/>
      <c r="C47" s="367"/>
      <c r="D47" s="367"/>
      <c r="E47" s="367"/>
      <c r="F47" s="367"/>
      <c r="G47" s="367"/>
      <c r="H47" s="367"/>
      <c r="I47" s="368"/>
      <c r="J47" s="367"/>
    </row>
    <row r="48" spans="1:10" x14ac:dyDescent="0.15">
      <c r="A48" s="367"/>
      <c r="B48" s="367"/>
      <c r="C48" s="367"/>
      <c r="D48" s="367"/>
      <c r="E48" s="367"/>
      <c r="F48" s="367"/>
      <c r="G48" s="367"/>
      <c r="H48" s="367"/>
      <c r="I48" s="368"/>
      <c r="J48" s="367"/>
    </row>
    <row r="49" spans="1:10" x14ac:dyDescent="0.15">
      <c r="A49" s="367"/>
      <c r="B49" s="367"/>
      <c r="C49" s="367"/>
      <c r="D49" s="367"/>
      <c r="E49" s="367"/>
      <c r="F49" s="367"/>
      <c r="G49" s="367"/>
      <c r="H49" s="367"/>
      <c r="I49" s="368"/>
      <c r="J49" s="367"/>
    </row>
    <row r="50" spans="1:10" x14ac:dyDescent="0.15">
      <c r="A50" s="367"/>
      <c r="B50" s="367"/>
      <c r="C50" s="367"/>
      <c r="D50" s="367"/>
      <c r="E50" s="367"/>
      <c r="F50" s="367"/>
      <c r="G50" s="367"/>
      <c r="H50" s="367"/>
      <c r="I50" s="368"/>
      <c r="J50" s="367"/>
    </row>
    <row r="51" spans="1:10" x14ac:dyDescent="0.15">
      <c r="A51" s="367"/>
      <c r="B51" s="367"/>
      <c r="C51" s="367"/>
      <c r="D51" s="367"/>
      <c r="E51" s="367"/>
      <c r="F51" s="367"/>
      <c r="G51" s="367"/>
      <c r="H51" s="367"/>
      <c r="I51" s="368"/>
      <c r="J51" s="367"/>
    </row>
    <row r="52" spans="1:10" x14ac:dyDescent="0.15">
      <c r="A52" s="367"/>
      <c r="B52" s="367"/>
      <c r="C52" s="367"/>
      <c r="D52" s="367"/>
      <c r="E52" s="367"/>
      <c r="F52" s="367"/>
      <c r="G52" s="367"/>
      <c r="H52" s="367"/>
      <c r="I52" s="368"/>
      <c r="J52" s="367"/>
    </row>
    <row r="53" spans="1:10" x14ac:dyDescent="0.15">
      <c r="A53" s="367"/>
      <c r="B53" s="367"/>
      <c r="C53" s="367"/>
      <c r="D53" s="367"/>
      <c r="E53" s="367"/>
      <c r="F53" s="367"/>
      <c r="G53" s="367"/>
      <c r="H53" s="367"/>
      <c r="I53" s="368"/>
      <c r="J53" s="367"/>
    </row>
    <row r="54" spans="1:10" x14ac:dyDescent="0.15">
      <c r="A54" s="367"/>
      <c r="B54" s="367"/>
      <c r="C54" s="367"/>
      <c r="D54" s="367"/>
      <c r="E54" s="367"/>
      <c r="F54" s="367"/>
      <c r="G54" s="367"/>
      <c r="H54" s="367"/>
      <c r="I54" s="368"/>
      <c r="J54" s="367"/>
    </row>
    <row r="55" spans="1:10" x14ac:dyDescent="0.15">
      <c r="A55" s="367"/>
      <c r="B55" s="367"/>
      <c r="C55" s="367"/>
      <c r="D55" s="367"/>
      <c r="E55" s="367"/>
      <c r="F55" s="367"/>
      <c r="G55" s="367"/>
      <c r="H55" s="367"/>
      <c r="I55" s="368"/>
      <c r="J55" s="367"/>
    </row>
    <row r="56" spans="1:10" x14ac:dyDescent="0.15">
      <c r="A56" s="367"/>
      <c r="B56" s="367"/>
      <c r="C56" s="367"/>
      <c r="D56" s="367"/>
      <c r="E56" s="367"/>
      <c r="F56" s="367"/>
      <c r="G56" s="367"/>
      <c r="H56" s="367"/>
      <c r="I56" s="368"/>
      <c r="J56" s="367"/>
    </row>
    <row r="57" spans="1:10" x14ac:dyDescent="0.15">
      <c r="A57" s="367"/>
      <c r="B57" s="367"/>
      <c r="C57" s="367"/>
      <c r="D57" s="367"/>
      <c r="E57" s="367"/>
      <c r="F57" s="367"/>
      <c r="G57" s="367"/>
      <c r="H57" s="367"/>
      <c r="I57" s="368"/>
      <c r="J57" s="367"/>
    </row>
    <row r="58" spans="1:10" x14ac:dyDescent="0.15">
      <c r="A58" s="367"/>
      <c r="B58" s="367"/>
      <c r="C58" s="367"/>
      <c r="D58" s="367"/>
      <c r="E58" s="367"/>
      <c r="F58" s="367"/>
      <c r="G58" s="367"/>
      <c r="H58" s="367"/>
      <c r="I58" s="368"/>
      <c r="J58" s="367"/>
    </row>
    <row r="59" spans="1:10" x14ac:dyDescent="0.15">
      <c r="A59" s="367"/>
      <c r="B59" s="367"/>
      <c r="C59" s="367"/>
      <c r="D59" s="367"/>
      <c r="E59" s="367"/>
      <c r="F59" s="367"/>
      <c r="G59" s="367"/>
      <c r="H59" s="367"/>
      <c r="I59" s="368"/>
      <c r="J59" s="367"/>
    </row>
    <row r="60" spans="1:10" x14ac:dyDescent="0.15">
      <c r="A60" s="367"/>
      <c r="B60" s="367"/>
      <c r="C60" s="367"/>
      <c r="D60" s="367"/>
      <c r="E60" s="367"/>
      <c r="F60" s="367"/>
      <c r="G60" s="367"/>
      <c r="H60" s="367"/>
      <c r="I60" s="368"/>
      <c r="J60" s="367"/>
    </row>
    <row r="61" spans="1:10" x14ac:dyDescent="0.15">
      <c r="A61" s="367"/>
      <c r="B61" s="367"/>
      <c r="C61" s="367"/>
      <c r="D61" s="367"/>
      <c r="E61" s="367"/>
      <c r="F61" s="367"/>
      <c r="G61" s="367"/>
      <c r="H61" s="367"/>
      <c r="I61" s="368"/>
      <c r="J61" s="367"/>
    </row>
    <row r="62" spans="1:10" x14ac:dyDescent="0.15">
      <c r="A62" s="367"/>
      <c r="B62" s="367"/>
      <c r="C62" s="367"/>
      <c r="D62" s="367"/>
      <c r="E62" s="367"/>
      <c r="F62" s="367"/>
      <c r="G62" s="367"/>
      <c r="H62" s="367"/>
      <c r="I62" s="368"/>
      <c r="J62" s="367"/>
    </row>
    <row r="63" spans="1:10" x14ac:dyDescent="0.15">
      <c r="A63" s="367"/>
      <c r="B63" s="367"/>
      <c r="C63" s="367"/>
      <c r="D63" s="367"/>
      <c r="E63" s="367"/>
      <c r="F63" s="367"/>
      <c r="G63" s="367"/>
      <c r="H63" s="367"/>
      <c r="I63" s="368"/>
      <c r="J63" s="367"/>
    </row>
    <row r="64" spans="1:10" x14ac:dyDescent="0.15">
      <c r="A64" s="367"/>
      <c r="B64" s="367"/>
      <c r="C64" s="367"/>
      <c r="D64" s="367"/>
      <c r="E64" s="367"/>
      <c r="F64" s="367"/>
      <c r="G64" s="367"/>
      <c r="H64" s="367"/>
      <c r="I64" s="368"/>
      <c r="J64" s="367"/>
    </row>
    <row r="65" spans="1:10" x14ac:dyDescent="0.15">
      <c r="A65" s="367"/>
      <c r="B65" s="367"/>
      <c r="C65" s="367"/>
      <c r="D65" s="367"/>
      <c r="E65" s="367"/>
      <c r="F65" s="367"/>
      <c r="G65" s="367"/>
      <c r="H65" s="367"/>
      <c r="I65" s="368"/>
      <c r="J65" s="367"/>
    </row>
    <row r="66" spans="1:10" x14ac:dyDescent="0.15">
      <c r="A66" s="367"/>
      <c r="B66" s="367"/>
      <c r="C66" s="367"/>
      <c r="D66" s="367"/>
      <c r="E66" s="367"/>
      <c r="F66" s="367"/>
      <c r="G66" s="367"/>
      <c r="H66" s="367"/>
      <c r="I66" s="368"/>
      <c r="J66" s="367"/>
    </row>
    <row r="67" spans="1:10" x14ac:dyDescent="0.15">
      <c r="A67" s="367"/>
      <c r="B67" s="367"/>
      <c r="C67" s="367"/>
      <c r="D67" s="367"/>
      <c r="E67" s="367"/>
      <c r="F67" s="367"/>
      <c r="G67" s="367"/>
      <c r="H67" s="367"/>
      <c r="I67" s="368"/>
      <c r="J67" s="367"/>
    </row>
    <row r="68" spans="1:10" x14ac:dyDescent="0.15">
      <c r="A68" s="367"/>
      <c r="B68" s="367"/>
      <c r="C68" s="367"/>
      <c r="D68" s="367"/>
      <c r="E68" s="367"/>
      <c r="F68" s="367"/>
      <c r="G68" s="367"/>
      <c r="H68" s="367"/>
      <c r="I68" s="368"/>
      <c r="J68" s="367"/>
    </row>
    <row r="69" spans="1:10" x14ac:dyDescent="0.15">
      <c r="A69" s="367"/>
      <c r="B69" s="367"/>
      <c r="C69" s="367"/>
      <c r="D69" s="367"/>
      <c r="E69" s="367"/>
      <c r="F69" s="367"/>
      <c r="G69" s="367"/>
      <c r="H69" s="367"/>
      <c r="I69" s="368"/>
      <c r="J69" s="367"/>
    </row>
    <row r="70" spans="1:10" x14ac:dyDescent="0.15">
      <c r="A70" s="367"/>
      <c r="B70" s="367"/>
      <c r="C70" s="367"/>
      <c r="D70" s="367"/>
      <c r="E70" s="367"/>
      <c r="F70" s="367"/>
      <c r="G70" s="367"/>
      <c r="H70" s="367"/>
      <c r="I70" s="368"/>
      <c r="J70" s="367"/>
    </row>
    <row r="71" spans="1:10" x14ac:dyDescent="0.15">
      <c r="A71" s="367"/>
      <c r="B71" s="367"/>
      <c r="C71" s="367"/>
      <c r="D71" s="367"/>
      <c r="E71" s="367"/>
      <c r="F71" s="367"/>
      <c r="G71" s="367"/>
      <c r="H71" s="367"/>
      <c r="I71" s="368"/>
      <c r="J71" s="367"/>
    </row>
    <row r="72" spans="1:10" x14ac:dyDescent="0.15">
      <c r="A72" s="367"/>
      <c r="B72" s="367"/>
      <c r="C72" s="367"/>
      <c r="D72" s="367"/>
      <c r="E72" s="367"/>
      <c r="F72" s="367"/>
      <c r="G72" s="367"/>
      <c r="H72" s="367"/>
      <c r="I72" s="368"/>
      <c r="J72" s="367"/>
    </row>
    <row r="73" spans="1:10" x14ac:dyDescent="0.15">
      <c r="A73" s="367"/>
      <c r="B73" s="367"/>
      <c r="C73" s="367"/>
      <c r="D73" s="367"/>
      <c r="E73" s="367"/>
      <c r="F73" s="367"/>
      <c r="G73" s="367"/>
      <c r="H73" s="367"/>
      <c r="I73" s="368"/>
      <c r="J73" s="367"/>
    </row>
    <row r="74" spans="1:10" x14ac:dyDescent="0.15">
      <c r="A74" s="367"/>
      <c r="B74" s="367"/>
      <c r="C74" s="367"/>
      <c r="D74" s="367"/>
      <c r="E74" s="367"/>
      <c r="F74" s="367"/>
      <c r="G74" s="367"/>
      <c r="H74" s="367"/>
      <c r="I74" s="368"/>
      <c r="J74" s="367"/>
    </row>
    <row r="75" spans="1:10" x14ac:dyDescent="0.15">
      <c r="A75" s="367"/>
      <c r="B75" s="367"/>
      <c r="C75" s="367"/>
      <c r="D75" s="367"/>
      <c r="E75" s="367"/>
      <c r="F75" s="367"/>
      <c r="G75" s="367"/>
      <c r="H75" s="367"/>
      <c r="I75" s="368"/>
      <c r="J75" s="367"/>
    </row>
    <row r="76" spans="1:10" x14ac:dyDescent="0.15">
      <c r="A76" s="367"/>
      <c r="B76" s="367"/>
      <c r="C76" s="367"/>
      <c r="D76" s="367"/>
      <c r="E76" s="367"/>
      <c r="F76" s="367"/>
      <c r="G76" s="367"/>
      <c r="H76" s="367"/>
      <c r="I76" s="368"/>
      <c r="J76" s="367"/>
    </row>
    <row r="77" spans="1:10" x14ac:dyDescent="0.15">
      <c r="A77" s="367"/>
      <c r="B77" s="367"/>
      <c r="C77" s="367"/>
      <c r="D77" s="367"/>
      <c r="E77" s="367"/>
      <c r="F77" s="367"/>
      <c r="G77" s="367"/>
      <c r="H77" s="367"/>
      <c r="I77" s="368"/>
      <c r="J77" s="367"/>
    </row>
    <row r="78" spans="1:10" x14ac:dyDescent="0.15">
      <c r="A78" s="367"/>
      <c r="B78" s="367"/>
      <c r="C78" s="367"/>
      <c r="D78" s="367"/>
      <c r="E78" s="367"/>
      <c r="F78" s="367"/>
      <c r="G78" s="367"/>
      <c r="H78" s="367"/>
      <c r="I78" s="368"/>
      <c r="J78" s="367"/>
    </row>
    <row r="79" spans="1:10" x14ac:dyDescent="0.15">
      <c r="A79" s="367"/>
      <c r="B79" s="367"/>
      <c r="C79" s="367"/>
      <c r="D79" s="367"/>
      <c r="E79" s="367"/>
      <c r="F79" s="367"/>
      <c r="G79" s="367"/>
      <c r="H79" s="367"/>
      <c r="I79" s="368"/>
      <c r="J79" s="367"/>
    </row>
    <row r="80" spans="1:10" x14ac:dyDescent="0.15">
      <c r="A80" s="367"/>
      <c r="B80" s="367"/>
      <c r="C80" s="367"/>
      <c r="D80" s="367"/>
      <c r="E80" s="367"/>
      <c r="F80" s="367"/>
      <c r="G80" s="367"/>
      <c r="H80" s="367"/>
      <c r="I80" s="368"/>
      <c r="J80" s="367"/>
    </row>
    <row r="81" spans="1:10" x14ac:dyDescent="0.15">
      <c r="A81" s="367"/>
      <c r="B81" s="367"/>
      <c r="C81" s="367"/>
      <c r="D81" s="367"/>
      <c r="E81" s="367"/>
      <c r="F81" s="367"/>
      <c r="G81" s="367"/>
      <c r="H81" s="367"/>
      <c r="I81" s="368"/>
      <c r="J81" s="367"/>
    </row>
    <row r="82" spans="1:10" x14ac:dyDescent="0.15">
      <c r="A82" s="367"/>
      <c r="B82" s="367"/>
      <c r="C82" s="367"/>
      <c r="D82" s="367"/>
      <c r="E82" s="367"/>
      <c r="F82" s="367"/>
      <c r="G82" s="367"/>
      <c r="H82" s="367"/>
      <c r="I82" s="368"/>
      <c r="J82" s="367"/>
    </row>
    <row r="83" spans="1:10" x14ac:dyDescent="0.15">
      <c r="A83" s="367"/>
      <c r="B83" s="367"/>
      <c r="C83" s="367"/>
      <c r="D83" s="367"/>
      <c r="E83" s="367"/>
      <c r="F83" s="367"/>
      <c r="G83" s="367"/>
      <c r="H83" s="367"/>
      <c r="I83" s="368"/>
      <c r="J83" s="367"/>
    </row>
    <row r="84" spans="1:10" x14ac:dyDescent="0.15">
      <c r="A84" s="367"/>
      <c r="B84" s="367"/>
      <c r="C84" s="367"/>
      <c r="D84" s="367"/>
      <c r="E84" s="367"/>
      <c r="F84" s="367"/>
      <c r="G84" s="367"/>
      <c r="H84" s="367"/>
      <c r="I84" s="368"/>
      <c r="J84" s="367"/>
    </row>
    <row r="85" spans="1:10" x14ac:dyDescent="0.15">
      <c r="A85" s="367"/>
      <c r="B85" s="367"/>
      <c r="C85" s="367"/>
      <c r="D85" s="367"/>
      <c r="E85" s="367"/>
      <c r="F85" s="367"/>
      <c r="G85" s="367"/>
      <c r="H85" s="367"/>
      <c r="I85" s="368"/>
      <c r="J85" s="367"/>
    </row>
    <row r="86" spans="1:10" x14ac:dyDescent="0.15">
      <c r="A86" s="367"/>
      <c r="B86" s="367"/>
      <c r="C86" s="367"/>
      <c r="D86" s="367"/>
      <c r="E86" s="367"/>
      <c r="F86" s="367"/>
      <c r="G86" s="367"/>
      <c r="H86" s="367"/>
      <c r="I86" s="368"/>
      <c r="J86" s="367"/>
    </row>
    <row r="87" spans="1:10" x14ac:dyDescent="0.15">
      <c r="A87" s="367"/>
      <c r="B87" s="367"/>
      <c r="C87" s="367"/>
      <c r="D87" s="367"/>
      <c r="E87" s="367"/>
      <c r="F87" s="367"/>
      <c r="G87" s="367"/>
      <c r="H87" s="367"/>
      <c r="I87" s="368"/>
      <c r="J87" s="367"/>
    </row>
    <row r="88" spans="1:10" x14ac:dyDescent="0.15">
      <c r="A88" s="367"/>
      <c r="B88" s="367"/>
      <c r="C88" s="367"/>
      <c r="D88" s="367"/>
      <c r="E88" s="367"/>
      <c r="F88" s="367"/>
      <c r="G88" s="367"/>
      <c r="H88" s="367"/>
      <c r="I88" s="368"/>
      <c r="J88" s="367"/>
    </row>
    <row r="89" spans="1:10" x14ac:dyDescent="0.15">
      <c r="A89" s="367"/>
      <c r="B89" s="367"/>
      <c r="C89" s="367"/>
      <c r="D89" s="367"/>
      <c r="E89" s="367"/>
      <c r="F89" s="367"/>
      <c r="G89" s="367"/>
      <c r="H89" s="367"/>
      <c r="I89" s="368"/>
      <c r="J89" s="367"/>
    </row>
    <row r="90" spans="1:10" x14ac:dyDescent="0.15">
      <c r="A90" s="367"/>
      <c r="B90" s="367"/>
      <c r="C90" s="367"/>
      <c r="D90" s="367"/>
      <c r="E90" s="367"/>
      <c r="F90" s="367"/>
      <c r="G90" s="367"/>
      <c r="H90" s="367"/>
      <c r="I90" s="368"/>
      <c r="J90" s="367"/>
    </row>
    <row r="91" spans="1:10" x14ac:dyDescent="0.15">
      <c r="A91" s="367"/>
      <c r="B91" s="367"/>
      <c r="C91" s="367"/>
      <c r="D91" s="367"/>
      <c r="E91" s="367"/>
      <c r="F91" s="367"/>
      <c r="G91" s="367"/>
      <c r="H91" s="367"/>
      <c r="I91" s="368"/>
      <c r="J91" s="367"/>
    </row>
    <row r="92" spans="1:10" x14ac:dyDescent="0.15">
      <c r="A92" s="367"/>
      <c r="B92" s="367"/>
      <c r="C92" s="367"/>
      <c r="D92" s="367"/>
      <c r="E92" s="367"/>
      <c r="F92" s="367"/>
      <c r="G92" s="367"/>
      <c r="H92" s="367"/>
      <c r="I92" s="368"/>
      <c r="J92" s="367"/>
    </row>
    <row r="93" spans="1:10" x14ac:dyDescent="0.15">
      <c r="A93" s="367"/>
      <c r="B93" s="367"/>
      <c r="C93" s="367"/>
      <c r="D93" s="367"/>
      <c r="E93" s="367"/>
      <c r="F93" s="367"/>
      <c r="G93" s="367"/>
      <c r="H93" s="367"/>
      <c r="I93" s="368"/>
      <c r="J93" s="367"/>
    </row>
    <row r="94" spans="1:10" x14ac:dyDescent="0.15">
      <c r="A94" s="367"/>
      <c r="B94" s="367"/>
      <c r="C94" s="367"/>
      <c r="D94" s="367"/>
      <c r="E94" s="367"/>
      <c r="F94" s="367"/>
      <c r="G94" s="367"/>
      <c r="H94" s="367"/>
      <c r="I94" s="368"/>
      <c r="J94" s="367"/>
    </row>
    <row r="95" spans="1:10" x14ac:dyDescent="0.15">
      <c r="A95" s="367"/>
      <c r="B95" s="367"/>
      <c r="C95" s="367"/>
      <c r="D95" s="367"/>
      <c r="E95" s="367"/>
      <c r="F95" s="367"/>
      <c r="G95" s="367"/>
      <c r="H95" s="367"/>
      <c r="I95" s="368"/>
      <c r="J95" s="367"/>
    </row>
    <row r="96" spans="1:10" x14ac:dyDescent="0.15">
      <c r="A96" s="367"/>
      <c r="B96" s="367"/>
      <c r="C96" s="367"/>
      <c r="D96" s="367"/>
      <c r="E96" s="367"/>
      <c r="F96" s="367"/>
      <c r="G96" s="367"/>
      <c r="H96" s="367"/>
      <c r="I96" s="368"/>
      <c r="J96" s="367"/>
    </row>
    <row r="97" spans="1:10" x14ac:dyDescent="0.15">
      <c r="A97" s="367"/>
      <c r="B97" s="367"/>
      <c r="C97" s="367"/>
      <c r="D97" s="367"/>
      <c r="E97" s="367"/>
      <c r="F97" s="367"/>
      <c r="G97" s="367"/>
      <c r="H97" s="367"/>
      <c r="I97" s="368"/>
      <c r="J97" s="367"/>
    </row>
    <row r="98" spans="1:10" x14ac:dyDescent="0.15">
      <c r="A98" s="367"/>
      <c r="B98" s="367"/>
      <c r="C98" s="367"/>
      <c r="D98" s="367"/>
      <c r="E98" s="367"/>
      <c r="F98" s="367"/>
      <c r="G98" s="367"/>
      <c r="H98" s="367"/>
      <c r="I98" s="368"/>
      <c r="J98" s="367"/>
    </row>
    <row r="99" spans="1:10" x14ac:dyDescent="0.15">
      <c r="A99" s="367"/>
      <c r="B99" s="367"/>
      <c r="C99" s="367"/>
      <c r="D99" s="367"/>
      <c r="E99" s="367"/>
      <c r="F99" s="367"/>
      <c r="G99" s="367"/>
      <c r="H99" s="367"/>
      <c r="I99" s="368"/>
      <c r="J99" s="367"/>
    </row>
    <row r="100" spans="1:10" x14ac:dyDescent="0.15">
      <c r="A100" s="367"/>
      <c r="B100" s="367"/>
      <c r="C100" s="367"/>
      <c r="D100" s="367"/>
      <c r="E100" s="367"/>
      <c r="F100" s="367"/>
      <c r="G100" s="367"/>
      <c r="H100" s="367"/>
      <c r="I100" s="368"/>
      <c r="J100" s="367"/>
    </row>
    <row r="101" spans="1:10" x14ac:dyDescent="0.15">
      <c r="A101" s="367"/>
      <c r="B101" s="367"/>
      <c r="C101" s="367"/>
      <c r="D101" s="367"/>
      <c r="E101" s="367"/>
      <c r="F101" s="367"/>
      <c r="G101" s="367"/>
      <c r="H101" s="367"/>
      <c r="I101" s="368"/>
      <c r="J101" s="367"/>
    </row>
    <row r="102" spans="1:10" x14ac:dyDescent="0.15">
      <c r="A102" s="367"/>
      <c r="B102" s="367"/>
      <c r="C102" s="367"/>
      <c r="D102" s="367"/>
      <c r="E102" s="367"/>
      <c r="F102" s="367"/>
      <c r="G102" s="367"/>
      <c r="H102" s="367"/>
      <c r="I102" s="368"/>
      <c r="J102" s="367"/>
    </row>
    <row r="103" spans="1:10" x14ac:dyDescent="0.15">
      <c r="A103" s="367"/>
      <c r="B103" s="367"/>
      <c r="C103" s="367"/>
      <c r="D103" s="367"/>
      <c r="E103" s="367"/>
      <c r="F103" s="367"/>
      <c r="G103" s="367"/>
      <c r="H103" s="367"/>
      <c r="I103" s="368"/>
      <c r="J103" s="367"/>
    </row>
    <row r="104" spans="1:10" x14ac:dyDescent="0.15">
      <c r="A104" s="367"/>
      <c r="B104" s="367"/>
      <c r="C104" s="367"/>
      <c r="D104" s="367"/>
      <c r="E104" s="367"/>
      <c r="F104" s="367"/>
      <c r="G104" s="367"/>
      <c r="H104" s="367"/>
      <c r="I104" s="368"/>
      <c r="J104" s="367"/>
    </row>
    <row r="105" spans="1:10" x14ac:dyDescent="0.15">
      <c r="A105" s="367"/>
      <c r="B105" s="367"/>
      <c r="C105" s="367"/>
      <c r="D105" s="367"/>
      <c r="E105" s="367"/>
      <c r="F105" s="367"/>
      <c r="G105" s="367"/>
      <c r="H105" s="367"/>
      <c r="I105" s="368"/>
      <c r="J105" s="367"/>
    </row>
    <row r="106" spans="1:10" x14ac:dyDescent="0.15">
      <c r="A106" s="367"/>
      <c r="B106" s="367"/>
      <c r="C106" s="367"/>
      <c r="D106" s="367"/>
      <c r="E106" s="367"/>
      <c r="F106" s="367"/>
      <c r="G106" s="367"/>
      <c r="H106" s="367"/>
      <c r="I106" s="368"/>
      <c r="J106" s="367"/>
    </row>
    <row r="107" spans="1:10" x14ac:dyDescent="0.15">
      <c r="A107" s="367"/>
      <c r="B107" s="367"/>
      <c r="C107" s="367"/>
      <c r="D107" s="367"/>
      <c r="E107" s="367"/>
      <c r="F107" s="367"/>
      <c r="G107" s="367"/>
      <c r="H107" s="367"/>
      <c r="I107" s="368"/>
      <c r="J107" s="367"/>
    </row>
    <row r="108" spans="1:10" x14ac:dyDescent="0.15">
      <c r="A108" s="367"/>
      <c r="B108" s="367"/>
      <c r="C108" s="367"/>
      <c r="D108" s="367"/>
      <c r="E108" s="367"/>
      <c r="F108" s="367"/>
      <c r="G108" s="367"/>
      <c r="H108" s="367"/>
      <c r="I108" s="368"/>
      <c r="J108" s="367"/>
    </row>
    <row r="109" spans="1:10" x14ac:dyDescent="0.15">
      <c r="A109" s="367"/>
      <c r="B109" s="367"/>
      <c r="C109" s="367"/>
      <c r="D109" s="367"/>
      <c r="E109" s="367"/>
      <c r="F109" s="367"/>
      <c r="G109" s="367"/>
      <c r="H109" s="367"/>
      <c r="I109" s="368"/>
      <c r="J109" s="367"/>
    </row>
    <row r="110" spans="1:10" x14ac:dyDescent="0.15">
      <c r="A110" s="367"/>
      <c r="B110" s="367"/>
      <c r="C110" s="367"/>
      <c r="D110" s="367"/>
      <c r="E110" s="367"/>
      <c r="F110" s="367"/>
      <c r="G110" s="367"/>
      <c r="H110" s="367"/>
      <c r="I110" s="368"/>
      <c r="J110" s="367"/>
    </row>
    <row r="111" spans="1:10" x14ac:dyDescent="0.15">
      <c r="A111" s="367"/>
      <c r="B111" s="367"/>
      <c r="C111" s="367"/>
      <c r="D111" s="367"/>
      <c r="E111" s="367"/>
      <c r="F111" s="367"/>
      <c r="G111" s="367"/>
      <c r="H111" s="367"/>
      <c r="I111" s="368"/>
      <c r="J111" s="367"/>
    </row>
    <row r="112" spans="1:10" x14ac:dyDescent="0.15">
      <c r="A112" s="367"/>
      <c r="B112" s="367"/>
      <c r="C112" s="367"/>
      <c r="D112" s="367"/>
      <c r="E112" s="367"/>
      <c r="F112" s="367"/>
      <c r="G112" s="367"/>
      <c r="H112" s="367"/>
      <c r="I112" s="368"/>
      <c r="J112" s="367"/>
    </row>
    <row r="113" spans="1:10" x14ac:dyDescent="0.15">
      <c r="A113" s="367"/>
      <c r="B113" s="367"/>
      <c r="C113" s="367"/>
      <c r="D113" s="367"/>
      <c r="E113" s="367"/>
      <c r="F113" s="367"/>
      <c r="G113" s="367"/>
      <c r="H113" s="367"/>
      <c r="I113" s="368"/>
      <c r="J113" s="367"/>
    </row>
    <row r="114" spans="1:10" x14ac:dyDescent="0.15">
      <c r="A114" s="367"/>
      <c r="B114" s="367"/>
      <c r="C114" s="367"/>
      <c r="D114" s="367"/>
      <c r="E114" s="367"/>
      <c r="F114" s="367"/>
      <c r="G114" s="367"/>
      <c r="H114" s="367"/>
      <c r="I114" s="368"/>
      <c r="J114" s="367"/>
    </row>
    <row r="115" spans="1:10" x14ac:dyDescent="0.15">
      <c r="A115" s="367"/>
      <c r="B115" s="367"/>
      <c r="C115" s="367"/>
      <c r="D115" s="367"/>
      <c r="E115" s="367"/>
      <c r="F115" s="367"/>
      <c r="G115" s="367"/>
      <c r="H115" s="367"/>
      <c r="I115" s="368"/>
      <c r="J115" s="367"/>
    </row>
    <row r="116" spans="1:10" x14ac:dyDescent="0.15">
      <c r="A116" s="367"/>
      <c r="B116" s="367"/>
      <c r="C116" s="367"/>
      <c r="D116" s="367"/>
      <c r="E116" s="367"/>
      <c r="F116" s="367"/>
      <c r="G116" s="367"/>
      <c r="H116" s="367"/>
      <c r="I116" s="368"/>
      <c r="J116" s="367"/>
    </row>
    <row r="117" spans="1:10" x14ac:dyDescent="0.15">
      <c r="A117" s="367"/>
      <c r="B117" s="367"/>
      <c r="C117" s="367"/>
      <c r="D117" s="367"/>
      <c r="E117" s="367"/>
      <c r="F117" s="367"/>
      <c r="G117" s="367"/>
      <c r="H117" s="367"/>
      <c r="I117" s="368"/>
      <c r="J117" s="367"/>
    </row>
    <row r="118" spans="1:10" x14ac:dyDescent="0.15">
      <c r="A118" s="367"/>
      <c r="B118" s="367"/>
      <c r="C118" s="367"/>
      <c r="D118" s="367"/>
      <c r="E118" s="367"/>
      <c r="F118" s="367"/>
      <c r="G118" s="367"/>
      <c r="H118" s="367"/>
      <c r="I118" s="368"/>
      <c r="J118" s="367"/>
    </row>
    <row r="119" spans="1:10" x14ac:dyDescent="0.15">
      <c r="A119" s="367"/>
      <c r="B119" s="367"/>
      <c r="C119" s="367"/>
      <c r="D119" s="367"/>
      <c r="E119" s="367"/>
      <c r="F119" s="367"/>
      <c r="G119" s="367"/>
      <c r="H119" s="367"/>
      <c r="I119" s="368"/>
      <c r="J119" s="367"/>
    </row>
    <row r="120" spans="1:10" x14ac:dyDescent="0.15">
      <c r="A120" s="367"/>
      <c r="B120" s="367"/>
      <c r="C120" s="367"/>
      <c r="D120" s="367"/>
      <c r="E120" s="367"/>
      <c r="F120" s="367"/>
      <c r="G120" s="367"/>
      <c r="H120" s="367"/>
      <c r="I120" s="368"/>
      <c r="J120" s="367"/>
    </row>
    <row r="121" spans="1:10" x14ac:dyDescent="0.15">
      <c r="A121" s="367"/>
      <c r="B121" s="367"/>
      <c r="C121" s="367"/>
      <c r="D121" s="367"/>
      <c r="E121" s="367"/>
      <c r="F121" s="367"/>
      <c r="G121" s="367"/>
      <c r="H121" s="367"/>
      <c r="I121" s="368"/>
      <c r="J121" s="367"/>
    </row>
    <row r="122" spans="1:10" x14ac:dyDescent="0.15">
      <c r="A122" s="367"/>
      <c r="B122" s="367"/>
      <c r="C122" s="367"/>
      <c r="D122" s="367"/>
      <c r="E122" s="367"/>
      <c r="F122" s="367"/>
      <c r="G122" s="367"/>
      <c r="H122" s="367"/>
      <c r="I122" s="368"/>
      <c r="J122" s="367"/>
    </row>
    <row r="123" spans="1:10" x14ac:dyDescent="0.15">
      <c r="A123" s="367"/>
      <c r="B123" s="367"/>
      <c r="C123" s="367"/>
      <c r="D123" s="367"/>
      <c r="E123" s="367"/>
      <c r="F123" s="367"/>
      <c r="G123" s="367"/>
      <c r="H123" s="367"/>
      <c r="I123" s="368"/>
      <c r="J123" s="367"/>
    </row>
    <row r="124" spans="1:10" x14ac:dyDescent="0.15">
      <c r="A124" s="367"/>
      <c r="B124" s="367"/>
      <c r="C124" s="367"/>
      <c r="D124" s="367"/>
      <c r="E124" s="367"/>
      <c r="F124" s="367"/>
      <c r="G124" s="367"/>
      <c r="H124" s="367"/>
      <c r="I124" s="368"/>
      <c r="J124" s="367"/>
    </row>
    <row r="125" spans="1:10" x14ac:dyDescent="0.15">
      <c r="A125" s="367"/>
      <c r="B125" s="367"/>
      <c r="C125" s="367"/>
      <c r="D125" s="367"/>
      <c r="E125" s="367"/>
      <c r="F125" s="367"/>
      <c r="G125" s="367"/>
      <c r="H125" s="367"/>
      <c r="I125" s="368"/>
      <c r="J125" s="367"/>
    </row>
    <row r="126" spans="1:10" x14ac:dyDescent="0.15">
      <c r="A126" s="367"/>
      <c r="B126" s="367"/>
      <c r="C126" s="367"/>
      <c r="D126" s="367"/>
      <c r="E126" s="367"/>
      <c r="F126" s="367"/>
      <c r="G126" s="367"/>
      <c r="H126" s="367"/>
      <c r="I126" s="368"/>
      <c r="J126" s="367"/>
    </row>
    <row r="127" spans="1:10" x14ac:dyDescent="0.15">
      <c r="A127" s="367"/>
      <c r="B127" s="367"/>
      <c r="C127" s="367"/>
      <c r="D127" s="367"/>
      <c r="E127" s="367"/>
      <c r="F127" s="367"/>
      <c r="G127" s="367"/>
      <c r="H127" s="367"/>
      <c r="I127" s="368"/>
      <c r="J127" s="367"/>
    </row>
    <row r="128" spans="1:10" x14ac:dyDescent="0.15">
      <c r="A128" s="367"/>
      <c r="B128" s="367"/>
      <c r="C128" s="367"/>
      <c r="D128" s="367"/>
      <c r="E128" s="367"/>
      <c r="F128" s="367"/>
      <c r="G128" s="367"/>
      <c r="H128" s="367"/>
      <c r="I128" s="368"/>
      <c r="J128" s="367"/>
    </row>
    <row r="129" spans="1:10" x14ac:dyDescent="0.15">
      <c r="A129" s="367"/>
      <c r="B129" s="367"/>
      <c r="C129" s="367"/>
      <c r="D129" s="367"/>
      <c r="E129" s="367"/>
      <c r="F129" s="367"/>
      <c r="G129" s="367"/>
      <c r="H129" s="367"/>
      <c r="I129" s="368"/>
      <c r="J129" s="367"/>
    </row>
    <row r="130" spans="1:10" x14ac:dyDescent="0.15">
      <c r="A130" s="367"/>
      <c r="B130" s="367"/>
      <c r="C130" s="367"/>
      <c r="D130" s="367"/>
      <c r="E130" s="367"/>
      <c r="F130" s="367"/>
      <c r="G130" s="367"/>
      <c r="H130" s="367"/>
      <c r="I130" s="368"/>
      <c r="J130" s="367"/>
    </row>
    <row r="131" spans="1:10" x14ac:dyDescent="0.15">
      <c r="A131" s="367"/>
      <c r="B131" s="367"/>
      <c r="C131" s="367"/>
      <c r="D131" s="367"/>
      <c r="E131" s="367"/>
      <c r="F131" s="367"/>
      <c r="G131" s="367"/>
      <c r="H131" s="367"/>
      <c r="I131" s="368"/>
      <c r="J131" s="367"/>
    </row>
    <row r="132" spans="1:10" x14ac:dyDescent="0.15">
      <c r="A132" s="367"/>
      <c r="B132" s="367"/>
      <c r="C132" s="367"/>
      <c r="D132" s="367"/>
      <c r="E132" s="367"/>
      <c r="F132" s="367"/>
      <c r="G132" s="367"/>
      <c r="H132" s="367"/>
      <c r="I132" s="368"/>
      <c r="J132" s="367"/>
    </row>
    <row r="133" spans="1:10" x14ac:dyDescent="0.15">
      <c r="A133" s="367"/>
      <c r="B133" s="367"/>
      <c r="C133" s="367"/>
      <c r="D133" s="367"/>
      <c r="E133" s="367"/>
      <c r="F133" s="367"/>
      <c r="G133" s="367"/>
      <c r="H133" s="367"/>
      <c r="I133" s="368"/>
      <c r="J133" s="367"/>
    </row>
    <row r="134" spans="1:10" x14ac:dyDescent="0.15">
      <c r="A134" s="367"/>
      <c r="B134" s="367"/>
      <c r="C134" s="367"/>
      <c r="D134" s="367"/>
      <c r="E134" s="367"/>
      <c r="F134" s="367"/>
      <c r="G134" s="367"/>
      <c r="H134" s="367"/>
      <c r="I134" s="368"/>
      <c r="J134" s="367"/>
    </row>
    <row r="135" spans="1:10" x14ac:dyDescent="0.15">
      <c r="A135" s="367"/>
      <c r="B135" s="367"/>
      <c r="C135" s="367"/>
      <c r="D135" s="367"/>
      <c r="E135" s="367"/>
      <c r="F135" s="367"/>
      <c r="G135" s="367"/>
      <c r="H135" s="367"/>
      <c r="I135" s="368"/>
      <c r="J135" s="367"/>
    </row>
  </sheetData>
  <mergeCells count="4">
    <mergeCell ref="A2:A5"/>
    <mergeCell ref="C2:F4"/>
    <mergeCell ref="F13:F15"/>
    <mergeCell ref="A16:D16"/>
  </mergeCells>
  <phoneticPr fontId="4"/>
  <conditionalFormatting sqref="D7">
    <cfRule type="expression" dxfId="129" priority="4">
      <formula>LEN(D7)&gt;0</formula>
    </cfRule>
  </conditionalFormatting>
  <conditionalFormatting sqref="E13:E15">
    <cfRule type="expression" dxfId="128" priority="1">
      <formula>LEN(E13)&gt;0</formula>
    </cfRule>
  </conditionalFormatting>
  <pageMargins left="0.7" right="0.7" top="0.75" bottom="0.75" header="0.3" footer="0.3"/>
  <pageSetup paperSize="9" orientation="portrait" r:id="rId1"/>
  <ignoredErrors>
    <ignoredError sqref="E13"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Y40"/>
  <sheetViews>
    <sheetView showZeros="0" zoomScaleNormal="100" workbookViewId="0">
      <selection activeCell="B14" sqref="B14"/>
    </sheetView>
  </sheetViews>
  <sheetFormatPr defaultColWidth="9" defaultRowHeight="15" x14ac:dyDescent="0.15"/>
  <cols>
    <col min="1" max="1" width="17.375" style="68" customWidth="1"/>
    <col min="2" max="6" width="18.75" style="68" customWidth="1"/>
    <col min="7" max="7" width="18.75" style="370" customWidth="1"/>
    <col min="8" max="9" width="1.25" style="370" customWidth="1"/>
    <col min="10" max="10" width="25" style="370" customWidth="1"/>
    <col min="11" max="11" width="1.25" style="370" customWidth="1"/>
    <col min="12" max="12" width="3.625" style="502" customWidth="1"/>
    <col min="13" max="14" width="9" style="502" customWidth="1"/>
    <col min="15" max="15" width="14.375" style="503" customWidth="1"/>
    <col min="16" max="16" width="9" style="503"/>
    <col min="17" max="17" width="9" style="502"/>
    <col min="18" max="19" width="9" style="70"/>
    <col min="20" max="16384" width="9" style="68"/>
  </cols>
  <sheetData>
    <row r="1" spans="1:25" ht="12.75" customHeight="1" thickBot="1" x14ac:dyDescent="0.2">
      <c r="A1" s="366" t="s">
        <v>274</v>
      </c>
      <c r="B1" s="367"/>
      <c r="C1" s="367"/>
      <c r="D1" s="367"/>
      <c r="E1" s="367"/>
      <c r="F1" s="367"/>
      <c r="G1" s="368"/>
      <c r="H1" s="368"/>
      <c r="I1" s="368"/>
      <c r="J1" s="368"/>
      <c r="K1" s="368"/>
      <c r="L1" s="455"/>
      <c r="M1" s="455"/>
      <c r="N1" s="455"/>
      <c r="O1" s="456" t="s">
        <v>275</v>
      </c>
      <c r="P1" s="456"/>
      <c r="Q1" s="455"/>
      <c r="R1" s="72"/>
      <c r="S1" s="72"/>
      <c r="T1" s="367"/>
    </row>
    <row r="2" spans="1:25" ht="9" customHeight="1" thickTop="1" x14ac:dyDescent="0.15">
      <c r="A2" s="742" t="s">
        <v>500</v>
      </c>
      <c r="B2" s="727" t="str">
        <f>(初期設定!D3)</f>
        <v>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v>
      </c>
      <c r="C2" s="728"/>
      <c r="D2" s="728"/>
      <c r="E2" s="729"/>
      <c r="F2" s="751" t="s">
        <v>242</v>
      </c>
      <c r="G2" s="751" t="s">
        <v>259</v>
      </c>
      <c r="H2" s="367"/>
      <c r="I2" s="367"/>
      <c r="J2" s="367"/>
      <c r="K2" s="367"/>
      <c r="L2" s="455"/>
      <c r="M2" s="455"/>
      <c r="N2" s="455" t="s">
        <v>276</v>
      </c>
      <c r="O2" s="547" t="s">
        <v>277</v>
      </c>
      <c r="P2" s="456"/>
      <c r="Q2" s="455"/>
      <c r="R2" s="72"/>
      <c r="S2" s="72"/>
      <c r="T2" s="391"/>
      <c r="U2" s="369"/>
      <c r="V2" s="371"/>
      <c r="Y2" s="370"/>
    </row>
    <row r="3" spans="1:25" ht="42" customHeight="1" thickBot="1" x14ac:dyDescent="0.2">
      <c r="A3" s="742"/>
      <c r="B3" s="730"/>
      <c r="C3" s="731"/>
      <c r="D3" s="731"/>
      <c r="E3" s="732"/>
      <c r="F3" s="752"/>
      <c r="G3" s="752"/>
      <c r="H3" s="367"/>
      <c r="I3" s="367"/>
      <c r="J3" s="367"/>
      <c r="K3" s="367"/>
      <c r="L3" s="455"/>
      <c r="M3" s="455"/>
      <c r="N3" s="455"/>
      <c r="O3" s="456" t="s">
        <v>278</v>
      </c>
      <c r="P3" s="456"/>
      <c r="Q3" s="455"/>
      <c r="R3" s="72"/>
      <c r="S3" s="72"/>
      <c r="T3" s="391"/>
      <c r="U3" s="369"/>
      <c r="V3" s="371"/>
      <c r="Y3" s="370"/>
    </row>
    <row r="4" spans="1:25" ht="42" customHeight="1" thickTop="1" thickBot="1" x14ac:dyDescent="0.2">
      <c r="A4" s="742"/>
      <c r="B4" s="733"/>
      <c r="C4" s="734"/>
      <c r="D4" s="734"/>
      <c r="E4" s="735"/>
      <c r="F4" s="457">
        <f>(Ⅰ!C9)</f>
        <v>0</v>
      </c>
      <c r="G4" s="458" t="str">
        <f>(Ⅱ!J15)</f>
        <v/>
      </c>
      <c r="H4" s="367"/>
      <c r="I4" s="367"/>
      <c r="J4" s="367"/>
      <c r="K4" s="367"/>
      <c r="L4" s="455"/>
      <c r="M4" s="455"/>
      <c r="N4" s="455"/>
      <c r="O4" s="456" t="s">
        <v>494</v>
      </c>
      <c r="P4" s="456"/>
      <c r="Q4" s="455"/>
      <c r="R4" s="72"/>
      <c r="S4" s="72"/>
      <c r="T4" s="391"/>
      <c r="U4" s="369"/>
      <c r="V4" s="371"/>
      <c r="Y4" s="370"/>
    </row>
    <row r="5" spans="1:25" ht="3" customHeight="1" thickTop="1" x14ac:dyDescent="0.15">
      <c r="A5" s="742"/>
      <c r="B5" s="367"/>
      <c r="C5" s="367"/>
      <c r="D5" s="367"/>
      <c r="E5" s="367"/>
      <c r="F5" s="367"/>
      <c r="G5" s="368"/>
      <c r="H5" s="368"/>
      <c r="I5" s="368"/>
      <c r="J5" s="368"/>
      <c r="K5" s="368"/>
      <c r="L5" s="455"/>
      <c r="M5" s="455"/>
      <c r="N5" s="455"/>
      <c r="O5" s="456"/>
      <c r="P5" s="456"/>
      <c r="Q5" s="455"/>
      <c r="R5" s="72"/>
      <c r="S5" s="72"/>
      <c r="T5" s="367"/>
    </row>
    <row r="6" spans="1:25" ht="3" customHeight="1" x14ac:dyDescent="0.15">
      <c r="A6" s="367"/>
      <c r="B6" s="368"/>
      <c r="C6" s="368"/>
      <c r="D6" s="368"/>
      <c r="E6" s="368"/>
      <c r="F6" s="368"/>
      <c r="G6" s="368"/>
      <c r="H6" s="368"/>
      <c r="I6" s="368"/>
      <c r="J6" s="368"/>
      <c r="K6" s="368"/>
      <c r="L6" s="455"/>
      <c r="M6" s="455"/>
      <c r="N6" s="455" t="s">
        <v>279</v>
      </c>
      <c r="O6" s="456" t="s">
        <v>280</v>
      </c>
      <c r="P6" s="456"/>
      <c r="Q6" s="455"/>
      <c r="R6" s="72"/>
      <c r="S6" s="72"/>
      <c r="T6" s="367"/>
    </row>
    <row r="7" spans="1:25" ht="3" customHeight="1" thickBot="1" x14ac:dyDescent="0.2">
      <c r="A7" s="367"/>
      <c r="B7" s="367"/>
      <c r="C7" s="368"/>
      <c r="D7" s="368"/>
      <c r="E7" s="368"/>
      <c r="F7" s="368"/>
      <c r="G7" s="368"/>
      <c r="H7" s="368"/>
      <c r="I7" s="368"/>
      <c r="J7" s="368"/>
      <c r="K7" s="368"/>
      <c r="L7" s="455"/>
      <c r="M7" s="455"/>
      <c r="N7" s="455"/>
      <c r="O7" s="456" t="s">
        <v>281</v>
      </c>
      <c r="P7" s="456" t="s">
        <v>282</v>
      </c>
      <c r="Q7" s="455"/>
      <c r="R7" s="72"/>
      <c r="S7" s="72"/>
      <c r="T7" s="367"/>
    </row>
    <row r="8" spans="1:25" ht="24" customHeight="1" thickBot="1" x14ac:dyDescent="0.2">
      <c r="A8" s="367"/>
      <c r="B8" s="683" t="s">
        <v>283</v>
      </c>
      <c r="C8" s="684"/>
      <c r="D8" s="684"/>
      <c r="E8" s="684"/>
      <c r="F8" s="684"/>
      <c r="G8" s="685"/>
      <c r="H8" s="368"/>
      <c r="I8" s="368"/>
      <c r="J8" s="368"/>
      <c r="K8" s="368"/>
      <c r="L8" s="455"/>
      <c r="M8" s="455"/>
      <c r="N8" s="455"/>
      <c r="O8" s="456" t="s">
        <v>284</v>
      </c>
      <c r="P8" s="455" t="s">
        <v>285</v>
      </c>
      <c r="Q8" s="455"/>
      <c r="R8" s="72"/>
      <c r="S8" s="72"/>
      <c r="T8" s="367"/>
    </row>
    <row r="9" spans="1:25" ht="7.5" customHeight="1" thickBot="1" x14ac:dyDescent="0.2">
      <c r="A9" s="367"/>
      <c r="B9" s="368"/>
      <c r="C9" s="368"/>
      <c r="D9" s="368"/>
      <c r="E9" s="368"/>
      <c r="F9" s="368"/>
      <c r="G9" s="368"/>
      <c r="H9" s="368"/>
      <c r="I9" s="368"/>
      <c r="J9" s="368"/>
      <c r="K9" s="368"/>
      <c r="L9" s="455"/>
      <c r="M9" s="455"/>
      <c r="N9" s="455"/>
      <c r="O9" s="456" t="s">
        <v>286</v>
      </c>
      <c r="P9" s="456" t="s">
        <v>287</v>
      </c>
      <c r="Q9" s="455"/>
      <c r="R9" s="72"/>
      <c r="S9" s="72"/>
      <c r="T9" s="367"/>
    </row>
    <row r="10" spans="1:25" ht="26.25" customHeight="1" x14ac:dyDescent="0.15">
      <c r="A10" s="367"/>
      <c r="B10" s="459" t="s">
        <v>288</v>
      </c>
      <c r="C10" s="746" t="s">
        <v>289</v>
      </c>
      <c r="D10" s="460" t="s">
        <v>290</v>
      </c>
      <c r="E10" s="746" t="s">
        <v>289</v>
      </c>
      <c r="F10" s="461" t="s">
        <v>291</v>
      </c>
      <c r="G10" s="753" t="s">
        <v>289</v>
      </c>
      <c r="H10" s="368"/>
      <c r="I10" s="368"/>
      <c r="J10" s="368"/>
      <c r="K10" s="368"/>
      <c r="L10" s="455"/>
      <c r="M10" s="455"/>
      <c r="N10" s="455"/>
      <c r="O10" s="456" t="s">
        <v>292</v>
      </c>
      <c r="P10" s="456"/>
      <c r="Q10" s="455"/>
      <c r="R10" s="72"/>
      <c r="S10" s="72"/>
      <c r="T10" s="367"/>
    </row>
    <row r="11" spans="1:25" ht="17.25" customHeight="1" thickBot="1" x14ac:dyDescent="0.2">
      <c r="A11" s="462"/>
      <c r="B11" s="463" t="s">
        <v>293</v>
      </c>
      <c r="C11" s="747"/>
      <c r="D11" s="464" t="s">
        <v>293</v>
      </c>
      <c r="E11" s="747"/>
      <c r="F11" s="465" t="s">
        <v>293</v>
      </c>
      <c r="G11" s="754"/>
      <c r="H11" s="466"/>
      <c r="I11" s="466"/>
      <c r="J11" s="368"/>
      <c r="K11" s="466"/>
      <c r="L11" s="455"/>
      <c r="M11" s="455"/>
      <c r="N11" s="455" t="s">
        <v>294</v>
      </c>
      <c r="O11" s="456" t="s">
        <v>280</v>
      </c>
      <c r="P11" s="456"/>
      <c r="Q11" s="455"/>
      <c r="R11" s="72"/>
      <c r="S11" s="72"/>
      <c r="T11" s="367"/>
    </row>
    <row r="12" spans="1:25" ht="21.75" customHeight="1" thickBot="1" x14ac:dyDescent="0.2">
      <c r="A12" s="558" t="s">
        <v>499</v>
      </c>
      <c r="B12" s="467" t="str">
        <f>(Ⅲ１!E13)</f>
        <v/>
      </c>
      <c r="C12" s="468"/>
      <c r="D12" s="467" t="str">
        <f>(Ⅲ１!E14)</f>
        <v/>
      </c>
      <c r="E12" s="468"/>
      <c r="F12" s="467" t="str">
        <f>(Ⅲ１!E15)</f>
        <v/>
      </c>
      <c r="G12" s="469"/>
      <c r="H12" s="470"/>
      <c r="I12" s="748" t="str">
        <f>IF(AND(J14="",J16="",J18=""),"OK！","次に進む前に確認が必要です！")</f>
        <v>次に進む前に確認が必要です！</v>
      </c>
      <c r="J12" s="749"/>
      <c r="K12" s="750"/>
      <c r="L12" s="455"/>
      <c r="M12" s="455"/>
      <c r="N12" s="455"/>
      <c r="O12" s="456" t="s">
        <v>281</v>
      </c>
      <c r="P12" s="456"/>
      <c r="Q12" s="455"/>
      <c r="R12" s="72"/>
      <c r="S12" s="72"/>
      <c r="T12" s="367"/>
    </row>
    <row r="13" spans="1:25" ht="6" customHeight="1" thickBot="1" x14ac:dyDescent="0.2">
      <c r="A13" s="471"/>
      <c r="B13" s="472"/>
      <c r="C13" s="473"/>
      <c r="D13" s="472"/>
      <c r="E13" s="473"/>
      <c r="F13" s="472"/>
      <c r="G13" s="473"/>
      <c r="H13" s="447"/>
      <c r="I13" s="474"/>
      <c r="J13" s="475"/>
      <c r="K13" s="476"/>
      <c r="L13" s="455"/>
      <c r="M13" s="455"/>
      <c r="N13" s="455"/>
      <c r="O13" s="456" t="s">
        <v>284</v>
      </c>
      <c r="P13" s="456"/>
      <c r="Q13" s="455"/>
      <c r="R13" s="72"/>
      <c r="S13" s="72"/>
      <c r="T13" s="367"/>
    </row>
    <row r="14" spans="1:25" ht="22.5" customHeight="1" thickBot="1" x14ac:dyDescent="0.2">
      <c r="A14" s="477" t="str">
        <f>(初期設定!D28)</f>
        <v>11月12日（水）の準備</v>
      </c>
      <c r="B14" s="478" t="s">
        <v>275</v>
      </c>
      <c r="C14" s="743" t="s">
        <v>295</v>
      </c>
      <c r="D14" s="478" t="s">
        <v>275</v>
      </c>
      <c r="E14" s="743" t="s">
        <v>295</v>
      </c>
      <c r="F14" s="478" t="str">
        <f>IF(F$12=0,"","入力必須(クリック後選択)")</f>
        <v>入力必須(クリック後選択)</v>
      </c>
      <c r="G14" s="743" t="s">
        <v>295</v>
      </c>
      <c r="H14" s="470"/>
      <c r="I14" s="479"/>
      <c r="J14" s="480" t="str">
        <f>IF(B12=0,"",IF(B14="入力必須(クリック後選択)","「参加」記載未入力あり",IF(D12=0,"",IF(D14="","「参加」記載未入力あり",IF(D14="入力必須(クリック後選択)","「参加」記載未入力あり",IF(F12=0,"",IF(F14="","「参加」記載未入力あり",IF(F14="入力必須(クリック後選択)","「参加」記載未入力あり",""))))))))</f>
        <v>「参加」記載未入力あり</v>
      </c>
      <c r="K14" s="481"/>
      <c r="L14" s="455"/>
      <c r="M14" s="455"/>
      <c r="N14" s="455"/>
      <c r="O14" s="456" t="s">
        <v>286</v>
      </c>
      <c r="P14" s="456"/>
      <c r="Q14" s="455"/>
      <c r="R14" s="72"/>
      <c r="S14" s="72"/>
      <c r="T14" s="367"/>
    </row>
    <row r="15" spans="1:25" ht="13.5" customHeight="1" thickBot="1" x14ac:dyDescent="0.2">
      <c r="A15" s="471"/>
      <c r="B15" s="482"/>
      <c r="C15" s="744"/>
      <c r="D15" s="482" t="str">
        <f>IF(D12=0,"",IF(D14="","↑入力必須！",IF(D14="入力必須(クリック後選択)","↑要確認！","")))</f>
        <v>↑要確認！</v>
      </c>
      <c r="E15" s="744"/>
      <c r="F15" s="482" t="str">
        <f>IF(F12=0,"",IF(F14="","↑入力必須！",IF(F14="入力必須(クリック後選択)","↑要確認！","")))</f>
        <v>↑要確認！</v>
      </c>
      <c r="G15" s="744"/>
      <c r="H15" s="483"/>
      <c r="I15" s="484"/>
      <c r="J15" s="475"/>
      <c r="K15" s="485"/>
      <c r="L15" s="455"/>
      <c r="M15" s="455"/>
      <c r="N15" s="455"/>
      <c r="O15" s="456" t="s">
        <v>292</v>
      </c>
      <c r="P15" s="456"/>
      <c r="Q15" s="455"/>
      <c r="R15" s="72"/>
      <c r="S15" s="72"/>
      <c r="T15" s="367"/>
    </row>
    <row r="16" spans="1:25" ht="22.5" customHeight="1" thickBot="1" x14ac:dyDescent="0.2">
      <c r="A16" s="477" t="str">
        <f>(初期設定!D29)</f>
        <v>11月13日（木）の運営</v>
      </c>
      <c r="B16" s="478" t="s">
        <v>296</v>
      </c>
      <c r="C16" s="744"/>
      <c r="D16" s="478" t="s">
        <v>296</v>
      </c>
      <c r="E16" s="744"/>
      <c r="F16" s="478" t="str">
        <f>IF(F$12=0,"","入力必須(クリック後選択)")</f>
        <v>入力必須(クリック後選択)</v>
      </c>
      <c r="G16" s="744"/>
      <c r="H16" s="470"/>
      <c r="I16" s="479"/>
      <c r="J16" s="480" t="str">
        <f>IF(B12=0,"",IF(B16="入力必須(クリック後選択)","「参加」記載未入力あり",IF(D12=0,"",IF(D16="","「参加」記載未入力あり",IF(D16="入力必須(クリック後選択)","「参加」記載未入力あり",IF(F12=0,"",IF(F16="","「参加」記載未入力あり",IF(F16="入力必須(クリック後選択)","「参加」記載未入力あり",""))))))))</f>
        <v>「参加」記載未入力あり</v>
      </c>
      <c r="K16" s="481"/>
      <c r="L16" s="455"/>
      <c r="M16" s="455"/>
      <c r="N16" s="455"/>
      <c r="O16" s="456"/>
      <c r="P16" s="456"/>
      <c r="Q16" s="455"/>
      <c r="R16" s="72"/>
      <c r="S16" s="72"/>
      <c r="T16" s="367"/>
    </row>
    <row r="17" spans="1:20" ht="13.5" customHeight="1" thickBot="1" x14ac:dyDescent="0.2">
      <c r="A17" s="471"/>
      <c r="B17" s="482"/>
      <c r="C17" s="744"/>
      <c r="D17" s="482" t="str">
        <f>IF(D12=0,"",IF(D16="","↑入力必須！",IF(D16="入力必須(クリック後選択)","↑要確認！","")))</f>
        <v>↑要確認！</v>
      </c>
      <c r="E17" s="744"/>
      <c r="F17" s="482" t="str">
        <f>IF(F12=0,"",IF(F16="","↑入力必須！",IF(F16="入力必須(クリック後選択)","↑要確認！","")))</f>
        <v>↑要確認！</v>
      </c>
      <c r="G17" s="744"/>
      <c r="H17" s="483"/>
      <c r="I17" s="484"/>
      <c r="J17" s="475"/>
      <c r="K17" s="485"/>
      <c r="L17" s="455"/>
      <c r="M17" s="455"/>
      <c r="N17" s="456" t="s">
        <v>280</v>
      </c>
      <c r="O17" s="455"/>
      <c r="P17" s="455"/>
      <c r="Q17" s="455"/>
      <c r="R17" s="72"/>
      <c r="S17" s="72"/>
      <c r="T17" s="367"/>
    </row>
    <row r="18" spans="1:20" ht="22.5" customHeight="1" thickBot="1" x14ac:dyDescent="0.2">
      <c r="A18" s="477" t="str">
        <f>(初期設定!D30)</f>
        <v>11月14日（金）の運営</v>
      </c>
      <c r="B18" s="478" t="s">
        <v>296</v>
      </c>
      <c r="C18" s="745"/>
      <c r="D18" s="478" t="s">
        <v>296</v>
      </c>
      <c r="E18" s="745"/>
      <c r="F18" s="478" t="str">
        <f>IF(F$12=0,"","入力必須(クリック後選択)")</f>
        <v>入力必須(クリック後選択)</v>
      </c>
      <c r="G18" s="745"/>
      <c r="H18" s="470"/>
      <c r="I18" s="479"/>
      <c r="J18" s="480" t="str">
        <f>IF(B12=0,"",IF(B18="入力必須(クリック後選択)","「参加」記載未入力あり",IF(D12=0,"",IF(D18="","「参加」記載未入力あり",IF(D18="入力必須(クリック後選択)","「参加」記載未入力あり",IF(F12=0,"",IF(F18="","「参加」記載未入力あり",IF(F18="入力必須(クリック後選択)","「参加」記載未入力あり",""))))))))</f>
        <v>「参加」記載未入力あり</v>
      </c>
      <c r="K18" s="481"/>
      <c r="L18" s="455"/>
      <c r="M18" s="455"/>
      <c r="N18" s="455" t="s">
        <v>298</v>
      </c>
      <c r="O18" s="455"/>
      <c r="P18" s="455"/>
      <c r="Q18" s="455"/>
      <c r="R18" s="72"/>
      <c r="S18" s="72"/>
      <c r="T18" s="367"/>
    </row>
    <row r="19" spans="1:20" ht="9" customHeight="1" thickBot="1" x14ac:dyDescent="0.25">
      <c r="A19" s="471"/>
      <c r="B19" s="482"/>
      <c r="C19" s="486"/>
      <c r="D19" s="482" t="str">
        <f>IF(D12=0,"",IF(D18="","↑入力必須！",IF(D18="入力必須(クリック後選択)","↑要確認！","")))</f>
        <v>↑要確認！</v>
      </c>
      <c r="E19" s="486"/>
      <c r="F19" s="542" t="str">
        <f>IF(F12=0,"",IF(F18="","↑入力必須！",IF(F18="入力必須(クリック後選択)","↑要確認！","")))</f>
        <v>↑要確認！</v>
      </c>
      <c r="G19" s="486"/>
      <c r="H19" s="483"/>
      <c r="I19" s="484"/>
      <c r="J19" s="487"/>
      <c r="K19" s="485"/>
      <c r="L19" s="455"/>
      <c r="M19" s="455"/>
      <c r="N19" s="455" t="s">
        <v>498</v>
      </c>
      <c r="O19" s="455"/>
      <c r="P19" s="455"/>
      <c r="Q19" s="455"/>
      <c r="R19" s="72"/>
      <c r="S19" s="72"/>
      <c r="T19" s="367"/>
    </row>
    <row r="20" spans="1:20" ht="26.25" customHeight="1" thickBot="1" x14ac:dyDescent="0.2">
      <c r="A20" s="488" t="s">
        <v>297</v>
      </c>
      <c r="B20" s="740"/>
      <c r="C20" s="741"/>
      <c r="D20" s="740"/>
      <c r="E20" s="741"/>
      <c r="F20" s="740"/>
      <c r="G20" s="741"/>
      <c r="H20" s="489"/>
      <c r="I20" s="490"/>
      <c r="J20" s="487"/>
      <c r="K20" s="491"/>
      <c r="L20" s="455"/>
      <c r="M20" s="455"/>
      <c r="N20" s="455" t="s">
        <v>502</v>
      </c>
      <c r="O20" s="455"/>
      <c r="P20" s="455"/>
      <c r="Q20" s="455"/>
      <c r="R20" s="72"/>
      <c r="S20" s="72"/>
      <c r="T20" s="367"/>
    </row>
    <row r="21" spans="1:20" ht="9.75" customHeight="1" thickBot="1" x14ac:dyDescent="0.2">
      <c r="A21" s="541"/>
      <c r="B21" s="543"/>
      <c r="C21" s="544"/>
      <c r="D21" s="543"/>
      <c r="E21" s="544"/>
      <c r="F21" s="543"/>
      <c r="G21" s="544"/>
      <c r="H21" s="489"/>
      <c r="I21" s="474"/>
      <c r="J21" s="487"/>
      <c r="K21" s="476"/>
      <c r="L21" s="455"/>
      <c r="M21" s="455"/>
      <c r="N21" s="455" t="s">
        <v>501</v>
      </c>
      <c r="O21" s="455"/>
      <c r="P21" s="455"/>
      <c r="Q21" s="455"/>
      <c r="R21" s="72"/>
      <c r="S21" s="72"/>
      <c r="T21" s="367"/>
    </row>
    <row r="22" spans="1:20" ht="30" customHeight="1" thickBot="1" x14ac:dyDescent="0.2">
      <c r="A22" s="488" t="s">
        <v>491</v>
      </c>
      <c r="B22" s="546" t="s">
        <v>296</v>
      </c>
      <c r="C22" s="560" t="s">
        <v>545</v>
      </c>
      <c r="D22" s="546" t="s">
        <v>296</v>
      </c>
      <c r="E22" s="560" t="str">
        <f>C22</f>
        <v>※１個700円（税込み）</v>
      </c>
      <c r="F22" s="546" t="s">
        <v>296</v>
      </c>
      <c r="G22" s="560" t="str">
        <f>C22</f>
        <v>※１個700円（税込み）</v>
      </c>
      <c r="H22" s="489"/>
      <c r="I22" s="495"/>
      <c r="J22" s="487"/>
      <c r="K22" s="496"/>
      <c r="L22" s="455"/>
      <c r="M22" s="455"/>
      <c r="N22" s="455"/>
      <c r="O22" s="455"/>
      <c r="P22" s="455"/>
      <c r="Q22" s="455"/>
      <c r="R22" s="72"/>
      <c r="S22" s="72"/>
      <c r="T22" s="367"/>
    </row>
    <row r="23" spans="1:20" ht="6" customHeight="1" thickBot="1" x14ac:dyDescent="0.2">
      <c r="A23" s="471"/>
      <c r="B23" s="540"/>
      <c r="C23" s="492"/>
      <c r="D23" s="540"/>
      <c r="E23" s="492"/>
      <c r="F23" s="540"/>
      <c r="G23" s="492"/>
      <c r="H23" s="492"/>
      <c r="I23" s="497"/>
      <c r="J23" s="487"/>
      <c r="K23" s="498"/>
      <c r="L23" s="455"/>
      <c r="M23" s="455"/>
      <c r="N23" s="455"/>
      <c r="O23" s="455"/>
      <c r="P23" s="455"/>
      <c r="Q23" s="455"/>
      <c r="R23" s="72"/>
      <c r="S23" s="72"/>
      <c r="T23" s="367"/>
    </row>
    <row r="24" spans="1:20" ht="18.75" customHeight="1" thickBot="1" x14ac:dyDescent="0.2">
      <c r="A24" s="477" t="s">
        <v>299</v>
      </c>
      <c r="B24" s="545"/>
      <c r="C24" s="493" t="s">
        <v>503</v>
      </c>
      <c r="D24" s="545"/>
      <c r="E24" s="494"/>
      <c r="F24" s="545"/>
      <c r="G24" s="494"/>
      <c r="H24" s="466"/>
      <c r="I24" s="499"/>
      <c r="J24" s="500"/>
      <c r="K24" s="501"/>
      <c r="L24" s="455"/>
      <c r="M24" s="455"/>
      <c r="N24" s="455"/>
      <c r="O24" s="455"/>
      <c r="P24" s="455"/>
      <c r="Q24" s="455"/>
      <c r="R24" s="72"/>
      <c r="S24" s="72"/>
      <c r="T24" s="367"/>
    </row>
    <row r="25" spans="1:20" ht="12.75" customHeight="1" x14ac:dyDescent="0.15">
      <c r="A25" s="726" t="s">
        <v>300</v>
      </c>
      <c r="B25" s="726"/>
      <c r="C25" s="367"/>
      <c r="D25" s="367"/>
      <c r="E25" s="367"/>
      <c r="F25" s="367"/>
      <c r="G25" s="368"/>
      <c r="H25" s="368"/>
      <c r="I25" s="368"/>
      <c r="J25" s="368"/>
      <c r="K25" s="368"/>
      <c r="L25" s="455"/>
      <c r="M25" s="455"/>
      <c r="N25" s="455"/>
      <c r="O25" s="455"/>
      <c r="P25" s="455"/>
      <c r="Q25" s="455"/>
      <c r="R25" s="72"/>
      <c r="S25" s="72"/>
      <c r="T25" s="367"/>
    </row>
    <row r="26" spans="1:20" ht="12.75" customHeight="1" x14ac:dyDescent="0.15">
      <c r="A26" s="367"/>
      <c r="B26" s="367"/>
      <c r="C26" s="367"/>
      <c r="D26" s="367"/>
      <c r="E26" s="367"/>
      <c r="F26" s="367"/>
      <c r="G26" s="368"/>
      <c r="H26" s="368"/>
      <c r="I26" s="368"/>
      <c r="J26" s="368"/>
      <c r="K26" s="368"/>
      <c r="L26" s="455"/>
      <c r="M26" s="455"/>
      <c r="N26" s="455"/>
      <c r="O26" s="455"/>
      <c r="P26" s="455"/>
      <c r="Q26" s="455"/>
      <c r="R26" s="72"/>
      <c r="S26" s="72"/>
      <c r="T26" s="367"/>
    </row>
    <row r="27" spans="1:20" ht="12.75" customHeight="1" x14ac:dyDescent="0.15">
      <c r="A27" s="367"/>
      <c r="B27" s="367"/>
      <c r="C27" s="367"/>
      <c r="D27" s="367"/>
      <c r="E27" s="367"/>
      <c r="F27" s="367"/>
      <c r="G27" s="368"/>
      <c r="H27" s="368"/>
      <c r="I27" s="368"/>
      <c r="J27" s="368"/>
      <c r="K27" s="368"/>
      <c r="L27" s="455"/>
      <c r="M27" s="455"/>
      <c r="N27" s="455"/>
      <c r="O27" s="455"/>
      <c r="P27" s="455"/>
      <c r="Q27" s="455"/>
      <c r="R27" s="72"/>
      <c r="S27" s="72"/>
      <c r="T27" s="367"/>
    </row>
    <row r="28" spans="1:20" ht="12.75" customHeight="1" x14ac:dyDescent="0.15">
      <c r="A28" s="367"/>
      <c r="B28" s="367"/>
      <c r="C28" s="367"/>
      <c r="D28" s="367"/>
      <c r="E28" s="367"/>
      <c r="F28" s="367"/>
      <c r="G28" s="368"/>
      <c r="H28" s="368"/>
      <c r="I28" s="368"/>
      <c r="J28" s="368"/>
      <c r="K28" s="368"/>
      <c r="L28" s="455"/>
      <c r="M28" s="455"/>
      <c r="N28" s="455"/>
      <c r="O28" s="455"/>
      <c r="P28" s="455"/>
      <c r="Q28" s="455"/>
      <c r="R28" s="72"/>
      <c r="S28" s="72"/>
      <c r="T28" s="367"/>
    </row>
    <row r="29" spans="1:20" ht="12.75" customHeight="1" x14ac:dyDescent="0.15">
      <c r="A29" s="367"/>
      <c r="B29" s="367"/>
      <c r="C29" s="367"/>
      <c r="D29" s="367"/>
      <c r="E29" s="367"/>
      <c r="F29" s="367"/>
      <c r="G29" s="368"/>
      <c r="H29" s="368"/>
      <c r="I29" s="368"/>
      <c r="J29" s="368"/>
      <c r="K29" s="368"/>
      <c r="L29" s="455"/>
      <c r="M29" s="455"/>
      <c r="N29" s="455"/>
      <c r="O29" s="455"/>
      <c r="P29" s="455"/>
      <c r="Q29" s="455"/>
      <c r="R29" s="72"/>
      <c r="S29" s="72"/>
      <c r="T29" s="367"/>
    </row>
    <row r="30" spans="1:20" ht="12.75" customHeight="1" x14ac:dyDescent="0.15">
      <c r="A30" s="367"/>
      <c r="B30" s="367"/>
      <c r="C30" s="367"/>
      <c r="D30" s="367"/>
      <c r="E30" s="367"/>
      <c r="F30" s="367"/>
      <c r="G30" s="368"/>
      <c r="H30" s="368"/>
      <c r="I30" s="368"/>
      <c r="J30" s="368"/>
      <c r="K30" s="368"/>
      <c r="L30" s="455"/>
      <c r="M30" s="455"/>
      <c r="N30" s="455"/>
      <c r="O30" s="455"/>
      <c r="P30" s="455"/>
      <c r="Q30" s="455"/>
      <c r="R30" s="72"/>
      <c r="S30" s="72"/>
      <c r="T30" s="367"/>
    </row>
    <row r="31" spans="1:20" ht="12.75" customHeight="1" x14ac:dyDescent="0.15">
      <c r="A31" s="367"/>
      <c r="B31" s="367"/>
      <c r="C31" s="367"/>
      <c r="D31" s="367"/>
      <c r="E31" s="367"/>
      <c r="F31" s="367"/>
      <c r="G31" s="368"/>
      <c r="H31" s="368"/>
      <c r="I31" s="368"/>
      <c r="J31" s="368"/>
      <c r="K31" s="368"/>
      <c r="L31" s="455"/>
      <c r="M31" s="455"/>
      <c r="N31" s="455"/>
      <c r="O31" s="455"/>
      <c r="P31" s="455"/>
      <c r="Q31" s="455"/>
      <c r="R31" s="72"/>
      <c r="S31" s="72"/>
      <c r="T31" s="367"/>
    </row>
    <row r="32" spans="1:20" ht="12.75" customHeight="1" x14ac:dyDescent="0.15">
      <c r="A32" s="367"/>
      <c r="B32" s="367"/>
      <c r="C32" s="367"/>
      <c r="D32" s="367"/>
      <c r="E32" s="367"/>
      <c r="F32" s="367"/>
      <c r="G32" s="368"/>
      <c r="H32" s="368"/>
      <c r="I32" s="368"/>
      <c r="J32" s="368"/>
      <c r="K32" s="368"/>
      <c r="L32" s="455"/>
      <c r="M32" s="455"/>
      <c r="N32" s="455"/>
      <c r="O32" s="455"/>
      <c r="P32" s="455"/>
      <c r="Q32" s="455"/>
      <c r="R32" s="72"/>
      <c r="S32" s="72"/>
      <c r="T32" s="367"/>
    </row>
    <row r="33" spans="1:20" ht="12.75" customHeight="1" x14ac:dyDescent="0.15">
      <c r="A33" s="367"/>
      <c r="B33" s="367"/>
      <c r="C33" s="367"/>
      <c r="D33" s="367"/>
      <c r="E33" s="367"/>
      <c r="F33" s="367"/>
      <c r="G33" s="368"/>
      <c r="H33" s="368"/>
      <c r="I33" s="368"/>
      <c r="J33" s="368"/>
      <c r="K33" s="368"/>
      <c r="L33" s="455"/>
      <c r="M33" s="455"/>
      <c r="N33" s="455"/>
      <c r="O33" s="455"/>
      <c r="P33" s="455"/>
      <c r="Q33" s="455"/>
      <c r="R33" s="72"/>
      <c r="S33" s="72"/>
      <c r="T33" s="367"/>
    </row>
    <row r="34" spans="1:20" ht="12.75" customHeight="1" x14ac:dyDescent="0.15">
      <c r="A34" s="367"/>
      <c r="B34" s="367"/>
      <c r="C34" s="367"/>
      <c r="D34" s="367"/>
      <c r="E34" s="367"/>
      <c r="F34" s="367"/>
      <c r="G34" s="368"/>
      <c r="H34" s="368"/>
      <c r="I34" s="368"/>
      <c r="J34" s="368"/>
      <c r="K34" s="368"/>
      <c r="L34" s="455"/>
      <c r="M34" s="455"/>
      <c r="N34" s="455"/>
      <c r="O34" s="455"/>
      <c r="P34" s="455"/>
      <c r="Q34" s="455"/>
      <c r="R34" s="72"/>
      <c r="S34" s="72"/>
      <c r="T34" s="367"/>
    </row>
    <row r="35" spans="1:20" ht="12.75" customHeight="1" x14ac:dyDescent="0.15">
      <c r="A35" s="367"/>
      <c r="B35" s="367"/>
      <c r="C35" s="367"/>
      <c r="D35" s="367"/>
      <c r="E35" s="367"/>
      <c r="F35" s="367"/>
      <c r="G35" s="368"/>
      <c r="H35" s="368"/>
      <c r="I35" s="368"/>
      <c r="J35" s="368"/>
      <c r="K35" s="368"/>
      <c r="L35" s="455"/>
      <c r="M35" s="455"/>
      <c r="N35" s="455"/>
      <c r="O35" s="455"/>
      <c r="P35" s="455"/>
      <c r="Q35" s="455"/>
      <c r="R35" s="72"/>
      <c r="S35" s="72"/>
      <c r="T35" s="367"/>
    </row>
    <row r="36" spans="1:20" ht="12.75" customHeight="1" x14ac:dyDescent="0.15">
      <c r="A36" s="367"/>
      <c r="B36" s="367"/>
      <c r="C36" s="367"/>
      <c r="D36" s="367"/>
      <c r="E36" s="367"/>
      <c r="F36" s="367"/>
      <c r="G36" s="368"/>
      <c r="H36" s="368"/>
      <c r="I36" s="368"/>
      <c r="J36" s="368"/>
      <c r="K36" s="368"/>
      <c r="L36" s="455"/>
      <c r="M36" s="455"/>
      <c r="N36" s="455"/>
      <c r="O36" s="455"/>
      <c r="P36" s="455"/>
      <c r="Q36" s="455"/>
      <c r="R36" s="72"/>
      <c r="S36" s="72"/>
      <c r="T36" s="367"/>
    </row>
    <row r="37" spans="1:20" ht="12.75" customHeight="1" x14ac:dyDescent="0.15">
      <c r="A37" s="367"/>
      <c r="B37" s="367"/>
      <c r="C37" s="367"/>
      <c r="D37" s="367"/>
      <c r="E37" s="367"/>
      <c r="F37" s="367"/>
      <c r="G37" s="368"/>
      <c r="H37" s="368"/>
      <c r="I37" s="368"/>
      <c r="J37" s="368"/>
      <c r="K37" s="368"/>
      <c r="L37" s="455"/>
      <c r="M37" s="455"/>
      <c r="N37" s="455"/>
      <c r="O37" s="455"/>
      <c r="P37" s="455"/>
      <c r="Q37" s="455"/>
      <c r="R37" s="72"/>
      <c r="S37" s="72"/>
      <c r="T37" s="367"/>
    </row>
    <row r="38" spans="1:20" x14ac:dyDescent="0.15">
      <c r="A38" s="367"/>
      <c r="B38" s="367"/>
      <c r="C38" s="367"/>
      <c r="D38" s="367"/>
      <c r="E38" s="367"/>
      <c r="F38" s="367"/>
      <c r="G38" s="368"/>
      <c r="H38" s="368"/>
      <c r="I38" s="368"/>
      <c r="J38" s="368"/>
      <c r="K38" s="368"/>
      <c r="L38" s="455"/>
      <c r="M38" s="455"/>
      <c r="N38" s="455"/>
      <c r="O38" s="455"/>
      <c r="P38" s="455"/>
      <c r="Q38" s="455"/>
      <c r="R38" s="72"/>
      <c r="S38" s="72"/>
      <c r="T38" s="367"/>
    </row>
    <row r="39" spans="1:20" x14ac:dyDescent="0.15">
      <c r="A39" s="367"/>
      <c r="B39" s="367"/>
      <c r="C39" s="367"/>
      <c r="D39" s="367"/>
      <c r="E39" s="367"/>
      <c r="F39" s="367"/>
      <c r="G39" s="368"/>
      <c r="H39" s="368"/>
      <c r="I39" s="368"/>
      <c r="J39" s="368"/>
      <c r="K39" s="368"/>
      <c r="L39" s="455"/>
      <c r="M39" s="455"/>
      <c r="N39" s="455"/>
      <c r="O39" s="455"/>
      <c r="P39" s="455"/>
      <c r="Q39" s="455"/>
      <c r="R39" s="72"/>
      <c r="S39" s="72"/>
      <c r="T39" s="367"/>
    </row>
    <row r="40" spans="1:20" x14ac:dyDescent="0.15">
      <c r="A40" s="367"/>
      <c r="B40" s="367"/>
      <c r="C40" s="367"/>
      <c r="D40" s="367"/>
      <c r="E40" s="367"/>
      <c r="F40" s="367"/>
      <c r="G40" s="368"/>
      <c r="H40" s="368"/>
      <c r="I40" s="368"/>
      <c r="J40" s="368"/>
      <c r="K40" s="368"/>
      <c r="L40" s="455"/>
      <c r="M40" s="455"/>
      <c r="N40" s="455"/>
      <c r="O40" s="455"/>
      <c r="P40" s="455"/>
      <c r="Q40" s="455"/>
      <c r="R40" s="72"/>
      <c r="S40" s="72"/>
      <c r="T40" s="367"/>
    </row>
  </sheetData>
  <mergeCells count="16">
    <mergeCell ref="I12:K12"/>
    <mergeCell ref="G14:G18"/>
    <mergeCell ref="F2:F3"/>
    <mergeCell ref="G2:G3"/>
    <mergeCell ref="B8:G8"/>
    <mergeCell ref="G10:G11"/>
    <mergeCell ref="F20:G20"/>
    <mergeCell ref="A25:B25"/>
    <mergeCell ref="A2:A5"/>
    <mergeCell ref="C14:C18"/>
    <mergeCell ref="E14:E18"/>
    <mergeCell ref="B2:E4"/>
    <mergeCell ref="C10:C11"/>
    <mergeCell ref="E10:E11"/>
    <mergeCell ref="B20:C20"/>
    <mergeCell ref="D20:E20"/>
  </mergeCells>
  <phoneticPr fontId="4"/>
  <conditionalFormatting sqref="B12">
    <cfRule type="expression" dxfId="127" priority="136">
      <formula>LEN(B12)&gt;0</formula>
    </cfRule>
  </conditionalFormatting>
  <conditionalFormatting sqref="B14">
    <cfRule type="cellIs" dxfId="126" priority="130" operator="equal">
      <formula>"入力必須(クリック後選択)"</formula>
    </cfRule>
  </conditionalFormatting>
  <conditionalFormatting sqref="B16">
    <cfRule type="cellIs" dxfId="125" priority="127" operator="equal">
      <formula>"入力必須(クリック後選択)"</formula>
    </cfRule>
  </conditionalFormatting>
  <conditionalFormatting sqref="B18">
    <cfRule type="cellIs" dxfId="124" priority="118" operator="equal">
      <formula>"入力必須(クリック後選択)"</formula>
    </cfRule>
  </conditionalFormatting>
  <conditionalFormatting sqref="B20 D20 F20 H20:I22 B21:G21 B22 D22 F22">
    <cfRule type="cellIs" dxfId="123" priority="7" operator="equal">
      <formula>"入力必須(クリック後選択)"</formula>
    </cfRule>
  </conditionalFormatting>
  <conditionalFormatting sqref="B24">
    <cfRule type="expression" dxfId="122" priority="134">
      <formula>LEN(B24)&gt;0</formula>
    </cfRule>
  </conditionalFormatting>
  <conditionalFormatting sqref="C14">
    <cfRule type="expression" dxfId="121" priority="129">
      <formula>LEN(C14)&gt;0</formula>
    </cfRule>
  </conditionalFormatting>
  <conditionalFormatting sqref="D12">
    <cfRule type="expression" dxfId="120" priority="30">
      <formula>LEN(D12)&gt;0</formula>
    </cfRule>
  </conditionalFormatting>
  <conditionalFormatting sqref="D14">
    <cfRule type="cellIs" dxfId="119" priority="24" operator="equal">
      <formula>"入力必須(クリック後選択)"</formula>
    </cfRule>
  </conditionalFormatting>
  <conditionalFormatting sqref="D15">
    <cfRule type="cellIs" dxfId="118" priority="22" operator="equal">
      <formula>"↑要確認！"</formula>
    </cfRule>
    <cfRule type="cellIs" dxfId="117" priority="23" operator="equal">
      <formula>"↑入力必須！"</formula>
    </cfRule>
  </conditionalFormatting>
  <conditionalFormatting sqref="D16">
    <cfRule type="cellIs" dxfId="116" priority="6" operator="equal">
      <formula>"入力必須(クリック後選択)"</formula>
    </cfRule>
  </conditionalFormatting>
  <conditionalFormatting sqref="D17">
    <cfRule type="cellIs" dxfId="115" priority="20" operator="equal">
      <formula>"↑要確認！"</formula>
    </cfRule>
    <cfRule type="cellIs" dxfId="114" priority="21" operator="equal">
      <formula>"↑入力必須！"</formula>
    </cfRule>
  </conditionalFormatting>
  <conditionalFormatting sqref="D18">
    <cfRule type="cellIs" dxfId="113" priority="5" operator="equal">
      <formula>"入力必須(クリック後選択)"</formula>
    </cfRule>
  </conditionalFormatting>
  <conditionalFormatting sqref="D19">
    <cfRule type="cellIs" dxfId="112" priority="18" operator="equal">
      <formula>"↑要確認！"</formula>
    </cfRule>
    <cfRule type="cellIs" dxfId="111" priority="19" operator="equal">
      <formula>"↑入力必須！"</formula>
    </cfRule>
  </conditionalFormatting>
  <conditionalFormatting sqref="D24">
    <cfRule type="expression" dxfId="110" priority="112">
      <formula>LEN(D24)&gt;0</formula>
    </cfRule>
  </conditionalFormatting>
  <conditionalFormatting sqref="E14">
    <cfRule type="expression" dxfId="109" priority="28">
      <formula>LEN(E14)&gt;0</formula>
    </cfRule>
  </conditionalFormatting>
  <conditionalFormatting sqref="F4">
    <cfRule type="expression" dxfId="108" priority="131">
      <formula>LEN(F4)&gt;0</formula>
    </cfRule>
  </conditionalFormatting>
  <conditionalFormatting sqref="F12">
    <cfRule type="expression" dxfId="107" priority="29">
      <formula>LEN(F12)&gt;0</formula>
    </cfRule>
  </conditionalFormatting>
  <conditionalFormatting sqref="F14">
    <cfRule type="cellIs" dxfId="106" priority="4" operator="equal">
      <formula>"入力必須(クリック後選択)"</formula>
    </cfRule>
  </conditionalFormatting>
  <conditionalFormatting sqref="F15">
    <cfRule type="cellIs" dxfId="105" priority="13" operator="equal">
      <formula>"↑要確認！"</formula>
    </cfRule>
    <cfRule type="cellIs" dxfId="104" priority="14" operator="equal">
      <formula>"↑入力必須！"</formula>
    </cfRule>
  </conditionalFormatting>
  <conditionalFormatting sqref="F16">
    <cfRule type="cellIs" dxfId="103" priority="3" operator="equal">
      <formula>"入力必須(クリック後選択)"</formula>
    </cfRule>
  </conditionalFormatting>
  <conditionalFormatting sqref="F17">
    <cfRule type="cellIs" dxfId="102" priority="11" operator="equal">
      <formula>"↑要確認！"</formula>
    </cfRule>
    <cfRule type="cellIs" dxfId="101" priority="12" operator="equal">
      <formula>"↑入力必須！"</formula>
    </cfRule>
  </conditionalFormatting>
  <conditionalFormatting sqref="F18">
    <cfRule type="cellIs" dxfId="100" priority="2" operator="equal">
      <formula>"入力必須(クリック後選択)"</formula>
    </cfRule>
  </conditionalFormatting>
  <conditionalFormatting sqref="F19">
    <cfRule type="cellIs" dxfId="99" priority="9" operator="equal">
      <formula>"↑要確認！"</formula>
    </cfRule>
    <cfRule type="cellIs" dxfId="98" priority="10" operator="equal">
      <formula>"↑入力必須！"</formula>
    </cfRule>
  </conditionalFormatting>
  <conditionalFormatting sqref="F24">
    <cfRule type="expression" dxfId="97" priority="33">
      <formula>LEN(F24)&gt;0</formula>
    </cfRule>
  </conditionalFormatting>
  <conditionalFormatting sqref="G14:I14">
    <cfRule type="expression" dxfId="96" priority="27">
      <formula>LEN(G14)&gt;0</formula>
    </cfRule>
  </conditionalFormatting>
  <conditionalFormatting sqref="H16:I16">
    <cfRule type="expression" dxfId="95" priority="124">
      <formula>LEN(H16)&gt;0</formula>
    </cfRule>
  </conditionalFormatting>
  <conditionalFormatting sqref="H18:I18">
    <cfRule type="expression" dxfId="94" priority="119">
      <formula>LEN(H18)&gt;0</formula>
    </cfRule>
  </conditionalFormatting>
  <conditionalFormatting sqref="I12:K12">
    <cfRule type="cellIs" dxfId="93" priority="37" operator="equal">
      <formula>"次に進む前に確認が必要です！"</formula>
    </cfRule>
  </conditionalFormatting>
  <conditionalFormatting sqref="J14">
    <cfRule type="cellIs" dxfId="92" priority="46" operator="equal">
      <formula>"「派遣依頼文書」未入力あり"</formula>
    </cfRule>
    <cfRule type="cellIs" dxfId="91" priority="47" operator="equal">
      <formula>"「参加」記載未入力あり"</formula>
    </cfRule>
  </conditionalFormatting>
  <conditionalFormatting sqref="J16">
    <cfRule type="cellIs" dxfId="90" priority="44" operator="equal">
      <formula>"「派遣依頼文書」未入力あり"</formula>
    </cfRule>
    <cfRule type="cellIs" dxfId="89" priority="45" operator="equal">
      <formula>"「参加」記載未入力あり"</formula>
    </cfRule>
  </conditionalFormatting>
  <conditionalFormatting sqref="J18">
    <cfRule type="cellIs" dxfId="88" priority="42" operator="equal">
      <formula>"「派遣依頼文書」未入力あり"</formula>
    </cfRule>
    <cfRule type="cellIs" dxfId="87" priority="43" operator="equal">
      <formula>"「参加」記載未入力あり"</formula>
    </cfRule>
  </conditionalFormatting>
  <conditionalFormatting sqref="K14">
    <cfRule type="expression" dxfId="86" priority="38">
      <formula>LEN(K14)&gt;0</formula>
    </cfRule>
  </conditionalFormatting>
  <conditionalFormatting sqref="K16">
    <cfRule type="expression" dxfId="85" priority="40">
      <formula>LEN(K16)&gt;0</formula>
    </cfRule>
  </conditionalFormatting>
  <conditionalFormatting sqref="K18">
    <cfRule type="expression" dxfId="84" priority="39">
      <formula>LEN(K18)&gt;0</formula>
    </cfRule>
  </conditionalFormatting>
  <conditionalFormatting sqref="K20:K22">
    <cfRule type="expression" dxfId="83" priority="41">
      <formula>LEN(K20)&gt;0</formula>
    </cfRule>
  </conditionalFormatting>
  <dataValidations count="9">
    <dataValidation type="list" allowBlank="1" showInputMessage="1" showErrorMessage="1" sqref="H14:I14 K14" xr:uid="{00000000-0002-0000-0600-000000000000}">
      <formula1>$P$6:$P$8</formula1>
    </dataValidation>
    <dataValidation type="list" allowBlank="1" showInputMessage="1" showErrorMessage="1" sqref="H18:I18 H16:I16 K18 K16" xr:uid="{00000000-0002-0000-0600-000001000000}">
      <formula1>$P$6:$P$9</formula1>
    </dataValidation>
    <dataValidation type="list" allowBlank="1" showInputMessage="1" showErrorMessage="1" sqref="B16" xr:uid="{00000000-0002-0000-0600-000002000000}">
      <formula1>$O$6:$O$10</formula1>
    </dataValidation>
    <dataValidation type="list" allowBlank="1" showInputMessage="1" showErrorMessage="1" sqref="B14" xr:uid="{00000000-0002-0000-0600-000003000000}">
      <formula1>$O$1:$O$5</formula1>
    </dataValidation>
    <dataValidation type="list" allowBlank="1" showInputMessage="1" showErrorMessage="1" sqref="B18" xr:uid="{00000000-0002-0000-0600-000004000000}">
      <formula1>$O$11:$O$15</formula1>
    </dataValidation>
    <dataValidation type="list" showInputMessage="1" showErrorMessage="1" sqref="D14 F14" xr:uid="{00000000-0002-0000-0600-000005000000}">
      <formula1>$O$1:$O$5</formula1>
    </dataValidation>
    <dataValidation type="list" showInputMessage="1" showErrorMessage="1" sqref="D16 D18 F16 F18" xr:uid="{00000000-0002-0000-0600-000006000000}">
      <formula1>$O$6:$O$10</formula1>
    </dataValidation>
    <dataValidation type="list" allowBlank="1" showInputMessage="1" showErrorMessage="1" sqref="C21 E21 G21" xr:uid="{00000000-0002-0000-0600-000007000000}">
      <formula1>$M$21:$M$29</formula1>
    </dataValidation>
    <dataValidation type="list" allowBlank="1" showInputMessage="1" showErrorMessage="1" sqref="B22 D22 F22" xr:uid="{00000000-0002-0000-0600-000008000000}">
      <formula1>$N$17:$N$21</formula1>
    </dataValidation>
  </dataValidations>
  <pageMargins left="0.7" right="0.7" top="0.75" bottom="0.75" header="0.3" footer="0.3"/>
  <pageSetup paperSize="9" scale="84" orientation="landscape" r:id="rId1"/>
  <ignoredErrors>
    <ignoredError sqref="D12 F12 B12"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Y40"/>
  <sheetViews>
    <sheetView showZeros="0" zoomScaleNormal="100" workbookViewId="0">
      <selection activeCell="B14" sqref="B14"/>
    </sheetView>
  </sheetViews>
  <sheetFormatPr defaultColWidth="9" defaultRowHeight="15" x14ac:dyDescent="0.15"/>
  <cols>
    <col min="1" max="1" width="17.375" style="68" customWidth="1"/>
    <col min="2" max="6" width="18.75" style="68" customWidth="1"/>
    <col min="7" max="7" width="18.75" style="370" customWidth="1"/>
    <col min="8" max="9" width="1.25" style="370" customWidth="1"/>
    <col min="10" max="10" width="25" style="370" customWidth="1"/>
    <col min="11" max="11" width="1.25" style="370" customWidth="1"/>
    <col min="12" max="12" width="3.625" style="68" customWidth="1"/>
    <col min="13" max="14" width="9" style="502"/>
    <col min="15" max="15" width="14.375" style="503" customWidth="1"/>
    <col min="16" max="16" width="9" style="503"/>
    <col min="17" max="17" width="9" style="502"/>
    <col min="18" max="16384" width="9" style="68"/>
  </cols>
  <sheetData>
    <row r="1" spans="1:25" ht="12.75" customHeight="1" thickBot="1" x14ac:dyDescent="0.2">
      <c r="A1" s="366" t="s">
        <v>274</v>
      </c>
      <c r="B1" s="367"/>
      <c r="C1" s="367"/>
      <c r="D1" s="367"/>
      <c r="E1" s="367"/>
      <c r="F1" s="367"/>
      <c r="G1" s="368"/>
      <c r="H1" s="368"/>
      <c r="I1" s="368"/>
      <c r="J1" s="368"/>
      <c r="K1" s="368"/>
      <c r="L1" s="367"/>
      <c r="M1" s="455"/>
      <c r="N1" s="455"/>
      <c r="O1" s="456" t="s">
        <v>275</v>
      </c>
      <c r="P1" s="456"/>
      <c r="Q1" s="455"/>
      <c r="R1" s="367"/>
      <c r="S1" s="367"/>
      <c r="T1" s="367"/>
    </row>
    <row r="2" spans="1:25" ht="9" customHeight="1" thickTop="1" x14ac:dyDescent="0.15">
      <c r="A2" s="742" t="s">
        <v>500</v>
      </c>
      <c r="B2" s="727" t="str">
        <f>(初期設定!D3)</f>
        <v>第48回宮崎県高等学校新人放送コンテスト 
第47回九州高校放送コンテスト宮崎県予選
第9回全九州高等学校総合文化祭福岡大会　宮崎県予選
第50回全国高等学校総合文化祭 放送部門
AM部門・VM部門 宮崎県予選
参加申込及び部顧問（運営委員）の動静調査の入力</v>
      </c>
      <c r="C2" s="728"/>
      <c r="D2" s="728"/>
      <c r="E2" s="729"/>
      <c r="F2" s="751" t="s">
        <v>242</v>
      </c>
      <c r="G2" s="504"/>
      <c r="H2" s="367"/>
      <c r="I2" s="367"/>
      <c r="J2" s="367"/>
      <c r="K2" s="367"/>
      <c r="L2" s="367"/>
      <c r="M2" s="455"/>
      <c r="N2" s="455" t="s">
        <v>276</v>
      </c>
      <c r="O2" s="547" t="s">
        <v>277</v>
      </c>
      <c r="P2" s="456"/>
      <c r="Q2" s="455"/>
      <c r="R2" s="368"/>
      <c r="S2" s="367"/>
      <c r="T2" s="391"/>
      <c r="U2" s="369"/>
      <c r="V2" s="371"/>
      <c r="Y2" s="370"/>
    </row>
    <row r="3" spans="1:25" ht="42" customHeight="1" thickBot="1" x14ac:dyDescent="0.2">
      <c r="A3" s="742"/>
      <c r="B3" s="730"/>
      <c r="C3" s="731"/>
      <c r="D3" s="731"/>
      <c r="E3" s="732"/>
      <c r="F3" s="752"/>
      <c r="G3" s="504"/>
      <c r="H3" s="367"/>
      <c r="I3" s="367"/>
      <c r="J3" s="367"/>
      <c r="K3" s="367"/>
      <c r="L3" s="367"/>
      <c r="M3" s="455"/>
      <c r="N3" s="455"/>
      <c r="O3" s="456" t="s">
        <v>278</v>
      </c>
      <c r="P3" s="456"/>
      <c r="Q3" s="455"/>
      <c r="R3" s="368"/>
      <c r="S3" s="367"/>
      <c r="T3" s="391"/>
      <c r="U3" s="369"/>
      <c r="V3" s="371"/>
      <c r="Y3" s="370"/>
    </row>
    <row r="4" spans="1:25" ht="42" customHeight="1" thickTop="1" thickBot="1" x14ac:dyDescent="0.2">
      <c r="A4" s="742"/>
      <c r="B4" s="733"/>
      <c r="C4" s="734"/>
      <c r="D4" s="734"/>
      <c r="E4" s="735"/>
      <c r="F4" s="457">
        <f>(Ⅰ!C9)</f>
        <v>0</v>
      </c>
      <c r="G4" s="505"/>
      <c r="H4" s="367"/>
      <c r="I4" s="367"/>
      <c r="J4" s="367"/>
      <c r="K4" s="367"/>
      <c r="L4" s="367"/>
      <c r="M4" s="455"/>
      <c r="N4" s="455"/>
      <c r="O4" s="456" t="s">
        <v>495</v>
      </c>
      <c r="P4" s="456"/>
      <c r="Q4" s="455"/>
      <c r="R4" s="368"/>
      <c r="S4" s="367"/>
      <c r="T4" s="391"/>
      <c r="U4" s="369"/>
      <c r="V4" s="371"/>
      <c r="Y4" s="370"/>
    </row>
    <row r="5" spans="1:25" ht="3" customHeight="1" thickTop="1" x14ac:dyDescent="0.15">
      <c r="A5" s="742"/>
      <c r="B5" s="367"/>
      <c r="C5" s="367"/>
      <c r="D5" s="367"/>
      <c r="E5" s="367"/>
      <c r="F5" s="367"/>
      <c r="G5" s="368"/>
      <c r="H5" s="368"/>
      <c r="I5" s="368"/>
      <c r="J5" s="368"/>
      <c r="K5" s="368"/>
      <c r="L5" s="367"/>
      <c r="M5" s="455"/>
      <c r="N5" s="455"/>
      <c r="O5" s="456"/>
      <c r="P5" s="456"/>
      <c r="Q5" s="455"/>
      <c r="R5" s="367"/>
      <c r="S5" s="367"/>
      <c r="T5" s="367"/>
    </row>
    <row r="6" spans="1:25" ht="3" customHeight="1" x14ac:dyDescent="0.15">
      <c r="A6" s="367"/>
      <c r="B6" s="368"/>
      <c r="C6" s="368"/>
      <c r="D6" s="368"/>
      <c r="E6" s="368"/>
      <c r="F6" s="368"/>
      <c r="G6" s="368"/>
      <c r="H6" s="368"/>
      <c r="I6" s="368"/>
      <c r="J6" s="368"/>
      <c r="K6" s="368"/>
      <c r="L6" s="367"/>
      <c r="M6" s="455"/>
      <c r="N6" s="455" t="s">
        <v>279</v>
      </c>
      <c r="O6" s="456" t="s">
        <v>280</v>
      </c>
      <c r="P6" s="456"/>
      <c r="Q6" s="455"/>
      <c r="R6" s="367"/>
      <c r="S6" s="367"/>
      <c r="T6" s="367"/>
    </row>
    <row r="7" spans="1:25" ht="3" customHeight="1" thickBot="1" x14ac:dyDescent="0.2">
      <c r="A7" s="367"/>
      <c r="B7" s="367"/>
      <c r="C7" s="368"/>
      <c r="D7" s="368"/>
      <c r="E7" s="368"/>
      <c r="F7" s="368"/>
      <c r="G7" s="368"/>
      <c r="H7" s="368"/>
      <c r="I7" s="368"/>
      <c r="J7" s="368"/>
      <c r="K7" s="368"/>
      <c r="L7" s="368"/>
      <c r="M7" s="455"/>
      <c r="N7" s="455"/>
      <c r="O7" s="456" t="s">
        <v>281</v>
      </c>
      <c r="P7" s="456" t="s">
        <v>282</v>
      </c>
      <c r="Q7" s="455"/>
      <c r="R7" s="367"/>
      <c r="S7" s="367"/>
      <c r="T7" s="367"/>
    </row>
    <row r="8" spans="1:25" ht="24" customHeight="1" thickBot="1" x14ac:dyDescent="0.2">
      <c r="A8" s="367"/>
      <c r="B8" s="683" t="s">
        <v>283</v>
      </c>
      <c r="C8" s="684"/>
      <c r="D8" s="684"/>
      <c r="E8" s="684"/>
      <c r="F8" s="684"/>
      <c r="G8" s="685"/>
      <c r="H8" s="368"/>
      <c r="I8" s="368"/>
      <c r="J8" s="368"/>
      <c r="K8" s="368"/>
      <c r="L8" s="367"/>
      <c r="M8" s="455"/>
      <c r="N8" s="455"/>
      <c r="O8" s="456" t="s">
        <v>284</v>
      </c>
      <c r="P8" s="455" t="s">
        <v>285</v>
      </c>
      <c r="Q8" s="455"/>
      <c r="R8" s="367"/>
      <c r="S8" s="367"/>
      <c r="T8" s="367"/>
    </row>
    <row r="9" spans="1:25" ht="7.5" customHeight="1" thickBot="1" x14ac:dyDescent="0.2">
      <c r="A9" s="367"/>
      <c r="H9" s="506"/>
      <c r="I9" s="506"/>
      <c r="J9" s="368"/>
      <c r="K9" s="506"/>
      <c r="L9" s="367"/>
      <c r="M9" s="455"/>
      <c r="N9" s="455"/>
      <c r="O9" s="456" t="s">
        <v>286</v>
      </c>
      <c r="P9" s="456" t="s">
        <v>287</v>
      </c>
      <c r="Q9" s="455"/>
      <c r="R9" s="367"/>
      <c r="S9" s="367"/>
      <c r="T9" s="367"/>
    </row>
    <row r="10" spans="1:25" ht="26.25" customHeight="1" x14ac:dyDescent="0.15">
      <c r="A10" s="367"/>
      <c r="B10" s="459" t="s">
        <v>288</v>
      </c>
      <c r="C10" s="746" t="s">
        <v>289</v>
      </c>
      <c r="D10" s="460" t="s">
        <v>290</v>
      </c>
      <c r="E10" s="746" t="s">
        <v>289</v>
      </c>
      <c r="F10" s="461" t="s">
        <v>291</v>
      </c>
      <c r="G10" s="753" t="s">
        <v>289</v>
      </c>
      <c r="H10" s="368"/>
      <c r="I10" s="368"/>
      <c r="J10" s="368"/>
      <c r="K10" s="368"/>
      <c r="L10" s="367"/>
      <c r="M10" s="455"/>
      <c r="N10" s="455"/>
      <c r="O10" s="456" t="s">
        <v>292</v>
      </c>
      <c r="P10" s="456"/>
      <c r="Q10" s="455"/>
      <c r="R10" s="367"/>
      <c r="S10" s="367"/>
      <c r="T10" s="367"/>
    </row>
    <row r="11" spans="1:25" ht="17.25" customHeight="1" thickBot="1" x14ac:dyDescent="0.2">
      <c r="A11" s="462"/>
      <c r="B11" s="463" t="s">
        <v>293</v>
      </c>
      <c r="C11" s="747"/>
      <c r="D11" s="464" t="s">
        <v>293</v>
      </c>
      <c r="E11" s="747"/>
      <c r="F11" s="465" t="s">
        <v>293</v>
      </c>
      <c r="G11" s="754"/>
      <c r="H11" s="466"/>
      <c r="I11" s="466"/>
      <c r="J11" s="368"/>
      <c r="K11" s="466"/>
      <c r="L11" s="367"/>
      <c r="M11" s="455"/>
      <c r="N11" s="455" t="s">
        <v>294</v>
      </c>
      <c r="O11" s="456" t="s">
        <v>280</v>
      </c>
      <c r="P11" s="456"/>
      <c r="Q11" s="455"/>
      <c r="R11" s="367"/>
      <c r="S11" s="367"/>
      <c r="T11" s="367"/>
    </row>
    <row r="12" spans="1:25" ht="21.75" customHeight="1" thickBot="1" x14ac:dyDescent="0.2">
      <c r="A12" s="558" t="s">
        <v>499</v>
      </c>
      <c r="B12" s="467" t="str">
        <f>(Ⅲ２!E13)</f>
        <v/>
      </c>
      <c r="C12" s="468"/>
      <c r="D12" s="507" t="str">
        <f>Ⅲ２!E14</f>
        <v/>
      </c>
      <c r="E12" s="468"/>
      <c r="F12" s="467" t="str">
        <f>Ⅲ２!E15</f>
        <v/>
      </c>
      <c r="G12" s="469"/>
      <c r="H12" s="470"/>
      <c r="I12" s="748" t="str">
        <f>IF(AND(J14="",J16="",J18=""),"OK！","次に進む前に確認が必要です！")</f>
        <v>次に進む前に確認が必要です！</v>
      </c>
      <c r="J12" s="749"/>
      <c r="K12" s="750"/>
      <c r="L12" s="367"/>
      <c r="M12" s="455"/>
      <c r="N12" s="455"/>
      <c r="O12" s="456" t="s">
        <v>281</v>
      </c>
      <c r="P12" s="456"/>
      <c r="Q12" s="455"/>
      <c r="R12" s="367"/>
      <c r="S12" s="367"/>
      <c r="T12" s="367"/>
    </row>
    <row r="13" spans="1:25" ht="6" customHeight="1" thickBot="1" x14ac:dyDescent="0.2">
      <c r="A13" s="471"/>
      <c r="B13" s="472"/>
      <c r="C13" s="473"/>
      <c r="D13" s="472"/>
      <c r="E13" s="473"/>
      <c r="F13" s="472"/>
      <c r="G13" s="473"/>
      <c r="H13" s="447"/>
      <c r="I13" s="474"/>
      <c r="J13" s="487"/>
      <c r="K13" s="476"/>
      <c r="L13" s="367"/>
      <c r="M13" s="455"/>
      <c r="N13" s="455"/>
      <c r="O13" s="456" t="s">
        <v>284</v>
      </c>
      <c r="P13" s="456"/>
      <c r="Q13" s="455"/>
      <c r="R13" s="367"/>
      <c r="S13" s="367"/>
      <c r="T13" s="367"/>
    </row>
    <row r="14" spans="1:25" ht="22.5" customHeight="1" thickBot="1" x14ac:dyDescent="0.2">
      <c r="A14" s="477" t="str">
        <f>Ⅳ１!A14</f>
        <v>11月12日（水）の準備</v>
      </c>
      <c r="B14" s="478" t="s">
        <v>275</v>
      </c>
      <c r="C14" s="508"/>
      <c r="D14" s="478" t="s">
        <v>275</v>
      </c>
      <c r="E14" s="508"/>
      <c r="F14" s="478" t="s">
        <v>275</v>
      </c>
      <c r="G14" s="508"/>
      <c r="H14" s="470"/>
      <c r="I14" s="479"/>
      <c r="J14" s="480" t="str">
        <f>IF(B12=0,"",IF(B14="入力必須(クリック後選択)","「参加」記載未入力あり",IF(C14="","「派遣依頼文書」未入力あり",IF(D12=0,"",IF(D14="入力必須(クリック後選択)","「参加」記載未入力あり",IF(D14="","「参加」記載未入力あり",IF(E14="","「派遣依頼文書」未入力あり",IF(F12=0,"",IF(F14="入力必須(クリック後選択)","「参加」記載未入力あり",IF(F14="","「参加」記載未入力あり",IF(G14="","「派遣依頼文書」未入力あり","")))))))))))</f>
        <v>「参加」記載未入力あり</v>
      </c>
      <c r="K14" s="481"/>
      <c r="L14" s="367"/>
      <c r="M14" s="455"/>
      <c r="N14" s="455"/>
      <c r="O14" s="456" t="s">
        <v>286</v>
      </c>
      <c r="P14" s="456"/>
      <c r="Q14" s="455"/>
      <c r="R14" s="367"/>
      <c r="S14" s="367"/>
      <c r="T14" s="367"/>
    </row>
    <row r="15" spans="1:25" ht="13.5" customHeight="1" thickBot="1" x14ac:dyDescent="0.2">
      <c r="A15" s="471"/>
      <c r="B15" s="482"/>
      <c r="C15" s="482" t="str">
        <f>IF(B14="","",IF(C14="","↑入力必須！",""))</f>
        <v>↑入力必須！</v>
      </c>
      <c r="D15" s="482" t="str">
        <f>IF(D12=0,"",IF(D14="","↑入力必須！",IF(D14="入力必須(クリック後選択)","↑要確認！","")))</f>
        <v>↑要確認！</v>
      </c>
      <c r="E15" s="482" t="str">
        <f>IF(D14="","",IF(E14="","↑入力必須！",""))</f>
        <v>↑入力必須！</v>
      </c>
      <c r="F15" s="482" t="str">
        <f>IF(F12=0,"",IF(F14="","↑入力必須！",IF(F14="入力必須(クリック後選択)","↑要確認！","")))</f>
        <v>↑要確認！</v>
      </c>
      <c r="G15" s="482" t="str">
        <f>IF(F14="","",IF(G14="","↑入力必須！",""))</f>
        <v>↑入力必須！</v>
      </c>
      <c r="H15" s="483"/>
      <c r="I15" s="484"/>
      <c r="J15" s="487"/>
      <c r="K15" s="485"/>
      <c r="L15" s="367"/>
      <c r="M15" s="455"/>
      <c r="N15" s="455"/>
      <c r="O15" s="456" t="s">
        <v>292</v>
      </c>
      <c r="P15" s="456"/>
      <c r="Q15" s="455"/>
      <c r="R15" s="367"/>
      <c r="S15" s="367"/>
      <c r="T15" s="367"/>
    </row>
    <row r="16" spans="1:25" ht="22.5" customHeight="1" thickBot="1" x14ac:dyDescent="0.2">
      <c r="A16" s="477" t="str">
        <f>Ⅳ１!A16</f>
        <v>11月13日（木）の運営</v>
      </c>
      <c r="B16" s="478" t="s">
        <v>296</v>
      </c>
      <c r="C16" s="508"/>
      <c r="D16" s="478" t="s">
        <v>296</v>
      </c>
      <c r="E16" s="508"/>
      <c r="F16" s="478" t="s">
        <v>296</v>
      </c>
      <c r="G16" s="508"/>
      <c r="H16" s="470"/>
      <c r="I16" s="479"/>
      <c r="J16" s="480" t="str">
        <f>IF(B12=0,"",IF(B16="入力必須(クリック後選択)","「参加」記載未入力あり",IF(C16="","「派遣依頼文書」未入力あり",IF(D12=0,"",IF(D16="入力必須(クリック後選択)","「参加」記載未入力あり",IF(D16="","「参加」記載未入力あり",IF(E16="","「派遣依頼文書」未入力あり",IF(F12=0,"",IF(F16="入力必須(クリック後選択)","「参加」記載未入力あり",IF(F16="","「参加」記載未入力あり",IF(G16="","「派遣依頼文書」未入力あり","")))))))))))</f>
        <v>「参加」記載未入力あり</v>
      </c>
      <c r="K16" s="481"/>
      <c r="L16" s="367"/>
      <c r="M16" s="455"/>
      <c r="N16" s="455"/>
      <c r="O16" s="456"/>
      <c r="P16" s="456"/>
      <c r="Q16" s="455"/>
      <c r="R16" s="367"/>
      <c r="S16" s="367"/>
      <c r="T16" s="367"/>
    </row>
    <row r="17" spans="1:20" ht="13.5" customHeight="1" thickBot="1" x14ac:dyDescent="0.2">
      <c r="A17" s="471"/>
      <c r="B17" s="482"/>
      <c r="C17" s="482" t="str">
        <f>IF(B16="","",IF(C16="","↑入力必須！",""))</f>
        <v>↑入力必須！</v>
      </c>
      <c r="D17" s="482" t="str">
        <f>IF(D12=0,"",IF(D16="","↑入力必須！",IF(D16="入力必須(クリック後選択)","↑要確認！","")))</f>
        <v>↑要確認！</v>
      </c>
      <c r="E17" s="482" t="str">
        <f>IF(D16="","",IF(E16="","↑入力必須！",""))</f>
        <v>↑入力必須！</v>
      </c>
      <c r="F17" s="482" t="str">
        <f>IF(F12=0,"",IF(F16="","↑入力必須！",IF(F16="入力必須(クリック後選択)","↑要確認！","")))</f>
        <v>↑要確認！</v>
      </c>
      <c r="G17" s="482" t="str">
        <f>IF(F16="","",IF(G16="","↑入力必須！",""))</f>
        <v>↑入力必須！</v>
      </c>
      <c r="H17" s="483"/>
      <c r="I17" s="484"/>
      <c r="J17" s="487"/>
      <c r="K17" s="485"/>
      <c r="L17" s="367"/>
      <c r="M17" s="455"/>
      <c r="N17" s="456" t="s">
        <v>280</v>
      </c>
      <c r="O17" s="455"/>
      <c r="P17" s="455"/>
      <c r="Q17" s="455"/>
      <c r="R17" s="367"/>
      <c r="S17" s="367"/>
      <c r="T17" s="367"/>
    </row>
    <row r="18" spans="1:20" ht="22.5" customHeight="1" thickBot="1" x14ac:dyDescent="0.2">
      <c r="A18" s="477" t="str">
        <f>Ⅳ１!A18</f>
        <v>11月14日（金）の運営</v>
      </c>
      <c r="B18" s="478" t="s">
        <v>296</v>
      </c>
      <c r="C18" s="508"/>
      <c r="D18" s="478" t="s">
        <v>296</v>
      </c>
      <c r="E18" s="508"/>
      <c r="F18" s="478" t="s">
        <v>296</v>
      </c>
      <c r="G18" s="508"/>
      <c r="H18" s="470"/>
      <c r="I18" s="479"/>
      <c r="J18" s="480" t="str">
        <f>IF(B12=0,"",IF(B18="入力必須(クリック後選択)","「参加」記載未入力あり",IF(C18="","「派遣依頼文書」未入力あり",IF(D12=0,"",IF(D18="入力必須(クリック後選択)","「参加」記載未入力あり",IF(D18="","「参加」記載未入力あり",IF(E18="","「派遣依頼文書」未入力あり",IF(F12=0,"",IF(F18="入力必須(クリック後選択)","「参加」記載未入力あり",IF(F18="","「参加」記載未入力あり",IF(G18="","「派遣依頼文書」未入力あり","")))))))))))</f>
        <v>「参加」記載未入力あり</v>
      </c>
      <c r="K18" s="481"/>
      <c r="L18" s="367"/>
      <c r="M18" s="455"/>
      <c r="N18" s="455" t="s">
        <v>298</v>
      </c>
      <c r="O18" s="455"/>
      <c r="P18" s="455"/>
      <c r="Q18" s="455"/>
      <c r="R18" s="367"/>
      <c r="S18" s="367"/>
      <c r="T18" s="367"/>
    </row>
    <row r="19" spans="1:20" ht="13.5" customHeight="1" thickBot="1" x14ac:dyDescent="0.2">
      <c r="A19" s="471"/>
      <c r="B19" s="482"/>
      <c r="C19" s="482" t="str">
        <f>IF(B18="","",IF(C18="","↑入力必須！",""))</f>
        <v>↑入力必須！</v>
      </c>
      <c r="D19" s="482" t="str">
        <f>IF(D12=0,"",IF(D18="","↑入力必須！",IF(D18="入力必須(クリック後選択)","↑要確認！","")))</f>
        <v>↑要確認！</v>
      </c>
      <c r="E19" s="482" t="str">
        <f>IF(D18="","",IF(E18="","↑入力必須！",""))</f>
        <v>↑入力必須！</v>
      </c>
      <c r="F19" s="482" t="str">
        <f>IF(F12=0,"",IF(F18="","↑入力必須！",IF(F18="入力必須(クリック後選択)","↑要確認！","")))</f>
        <v>↑要確認！</v>
      </c>
      <c r="G19" s="482" t="str">
        <f>IF(F18="","",IF(G18="","↑入力必須！",""))</f>
        <v>↑入力必須！</v>
      </c>
      <c r="H19" s="483"/>
      <c r="I19" s="484"/>
      <c r="J19" s="487"/>
      <c r="K19" s="485"/>
      <c r="L19" s="367"/>
      <c r="M19" s="455"/>
      <c r="N19" s="455" t="s">
        <v>498</v>
      </c>
      <c r="O19" s="455"/>
      <c r="P19" s="455"/>
      <c r="Q19" s="455"/>
      <c r="R19" s="367"/>
      <c r="S19" s="367"/>
      <c r="T19" s="367"/>
    </row>
    <row r="20" spans="1:20" ht="30" customHeight="1" thickBot="1" x14ac:dyDescent="0.2">
      <c r="A20" s="488" t="s">
        <v>297</v>
      </c>
      <c r="B20" s="740"/>
      <c r="C20" s="741"/>
      <c r="D20" s="740"/>
      <c r="E20" s="741"/>
      <c r="F20" s="740"/>
      <c r="G20" s="741"/>
      <c r="H20" s="489"/>
      <c r="I20" s="490"/>
      <c r="J20" s="487"/>
      <c r="K20" s="491"/>
      <c r="L20" s="367"/>
      <c r="M20" s="455">
        <f>Ⅳ１!M19</f>
        <v>0</v>
      </c>
      <c r="N20" s="455" t="s">
        <v>502</v>
      </c>
      <c r="O20" s="455"/>
      <c r="P20" s="455"/>
      <c r="Q20" s="455"/>
      <c r="R20" s="367"/>
      <c r="S20" s="367"/>
      <c r="T20" s="367"/>
    </row>
    <row r="21" spans="1:20" ht="9.75" customHeight="1" thickBot="1" x14ac:dyDescent="0.2">
      <c r="A21" s="541"/>
      <c r="B21" s="543"/>
      <c r="C21" s="544"/>
      <c r="D21" s="543"/>
      <c r="E21" s="544"/>
      <c r="F21" s="543"/>
      <c r="G21" s="544"/>
      <c r="H21" s="489"/>
      <c r="I21" s="495"/>
      <c r="J21" s="487"/>
      <c r="K21" s="496"/>
      <c r="L21" s="367"/>
      <c r="M21" s="455"/>
      <c r="N21" s="455" t="s">
        <v>501</v>
      </c>
      <c r="O21" s="455"/>
      <c r="P21" s="455"/>
      <c r="Q21" s="455"/>
      <c r="R21" s="368"/>
      <c r="S21" s="368"/>
      <c r="T21" s="367"/>
    </row>
    <row r="22" spans="1:20" ht="30" customHeight="1" thickBot="1" x14ac:dyDescent="0.2">
      <c r="A22" s="488" t="s">
        <v>491</v>
      </c>
      <c r="B22" s="546" t="s">
        <v>296</v>
      </c>
      <c r="C22" s="560" t="s">
        <v>545</v>
      </c>
      <c r="D22" s="546" t="s">
        <v>296</v>
      </c>
      <c r="E22" s="562" t="str">
        <f>C22</f>
        <v>※１個700円（税込み）</v>
      </c>
      <c r="F22" s="546" t="s">
        <v>296</v>
      </c>
      <c r="G22" s="563" t="str">
        <f>C22</f>
        <v>※１個700円（税込み）</v>
      </c>
      <c r="H22" s="489"/>
      <c r="I22" s="497"/>
      <c r="J22" s="487"/>
      <c r="K22" s="498"/>
      <c r="L22" s="367"/>
      <c r="M22" s="455"/>
      <c r="N22" s="455"/>
      <c r="O22" s="455"/>
      <c r="P22" s="455"/>
      <c r="Q22" s="455"/>
      <c r="R22" s="368"/>
      <c r="S22" s="368"/>
      <c r="T22" s="367"/>
    </row>
    <row r="23" spans="1:20" ht="6.75" customHeight="1" thickBot="1" x14ac:dyDescent="0.2">
      <c r="A23" s="471"/>
      <c r="B23" s="472"/>
      <c r="C23" s="492"/>
      <c r="D23" s="472"/>
      <c r="E23" s="492"/>
      <c r="F23" s="472"/>
      <c r="G23" s="447"/>
      <c r="H23" s="447"/>
      <c r="I23" s="499"/>
      <c r="J23" s="500"/>
      <c r="K23" s="501"/>
      <c r="L23" s="367"/>
      <c r="M23" s="455" t="str">
        <f>Ⅳ１!N18</f>
        <v>×弁当不要</v>
      </c>
      <c r="N23" s="455"/>
      <c r="O23" s="455"/>
      <c r="P23" s="455"/>
      <c r="Q23" s="455"/>
      <c r="R23" s="367"/>
      <c r="S23" s="367"/>
      <c r="T23" s="367"/>
    </row>
    <row r="24" spans="1:20" ht="18.75" customHeight="1" thickBot="1" x14ac:dyDescent="0.2">
      <c r="A24" s="477" t="s">
        <v>299</v>
      </c>
      <c r="B24" s="545"/>
      <c r="C24" s="493" t="s">
        <v>503</v>
      </c>
      <c r="D24" s="545"/>
      <c r="E24" s="494"/>
      <c r="F24" s="545"/>
      <c r="G24" s="494"/>
      <c r="H24" s="466"/>
      <c r="I24" s="368"/>
      <c r="J24" s="368"/>
      <c r="K24" s="368"/>
      <c r="L24" s="367"/>
      <c r="M24" s="455" t="str">
        <f>Ⅳ１!N19</f>
        <v>①大会1日目のみ必要</v>
      </c>
      <c r="N24" s="455"/>
      <c r="O24" s="455"/>
      <c r="P24" s="455"/>
      <c r="Q24" s="455"/>
      <c r="R24" s="367"/>
      <c r="S24" s="367"/>
      <c r="T24" s="367"/>
    </row>
    <row r="25" spans="1:20" ht="12.75" customHeight="1" x14ac:dyDescent="0.15">
      <c r="A25" s="726" t="s">
        <v>300</v>
      </c>
      <c r="B25" s="726"/>
      <c r="C25" s="367"/>
      <c r="D25" s="367"/>
      <c r="E25" s="367"/>
      <c r="F25" s="367"/>
      <c r="G25" s="368"/>
      <c r="H25" s="368"/>
      <c r="I25" s="368"/>
      <c r="J25" s="368"/>
      <c r="K25" s="368"/>
      <c r="L25" s="367"/>
      <c r="M25" s="455" t="str">
        <f>Ⅳ１!N20</f>
        <v>②大会2日目のみ必要</v>
      </c>
      <c r="N25" s="455"/>
      <c r="O25" s="455"/>
      <c r="P25" s="455"/>
      <c r="Q25" s="455"/>
      <c r="R25" s="367"/>
      <c r="S25" s="367"/>
      <c r="T25" s="367"/>
    </row>
    <row r="26" spans="1:20" ht="12.75" customHeight="1" x14ac:dyDescent="0.15">
      <c r="A26" s="367"/>
      <c r="B26" s="367"/>
      <c r="C26" s="367"/>
      <c r="D26" s="367"/>
      <c r="E26" s="367"/>
      <c r="F26" s="367"/>
      <c r="G26" s="368"/>
      <c r="H26" s="368"/>
      <c r="I26" s="368"/>
      <c r="J26" s="368"/>
      <c r="K26" s="368"/>
      <c r="L26" s="367"/>
      <c r="M26" s="455" t="str">
        <f>Ⅳ１!N21</f>
        <v>③両日必要</v>
      </c>
      <c r="N26" s="455"/>
      <c r="O26" s="455"/>
      <c r="P26" s="455"/>
      <c r="Q26" s="455"/>
      <c r="R26" s="367"/>
      <c r="S26" s="367"/>
      <c r="T26" s="367"/>
    </row>
    <row r="27" spans="1:20" ht="12.75" customHeight="1" x14ac:dyDescent="0.15">
      <c r="A27" s="367"/>
      <c r="B27" s="367"/>
      <c r="C27" s="367"/>
      <c r="D27" s="367"/>
      <c r="E27" s="367"/>
      <c r="F27" s="367"/>
      <c r="G27" s="368"/>
      <c r="H27" s="368"/>
      <c r="I27" s="368"/>
      <c r="J27" s="368"/>
      <c r="K27" s="368"/>
      <c r="L27" s="367"/>
      <c r="M27" s="455" t="e">
        <f>Ⅳ１!#REF!</f>
        <v>#REF!</v>
      </c>
      <c r="N27" s="455"/>
      <c r="O27" s="455"/>
      <c r="P27" s="455"/>
      <c r="Q27" s="455"/>
      <c r="R27" s="367"/>
      <c r="S27" s="367"/>
      <c r="T27" s="367"/>
    </row>
    <row r="28" spans="1:20" ht="12.75" customHeight="1" x14ac:dyDescent="0.15">
      <c r="A28" s="367"/>
      <c r="B28" s="367"/>
      <c r="C28" s="367"/>
      <c r="D28" s="367"/>
      <c r="E28" s="367"/>
      <c r="F28" s="367"/>
      <c r="G28" s="368"/>
      <c r="H28" s="368"/>
      <c r="I28" s="368"/>
      <c r="J28" s="368"/>
      <c r="K28" s="368"/>
      <c r="L28" s="367"/>
      <c r="M28" s="455"/>
      <c r="N28" s="455"/>
      <c r="O28" s="455"/>
      <c r="P28" s="455"/>
      <c r="Q28" s="455"/>
      <c r="R28" s="367"/>
      <c r="S28" s="367"/>
      <c r="T28" s="367"/>
    </row>
    <row r="29" spans="1:20" ht="12.75" customHeight="1" x14ac:dyDescent="0.15">
      <c r="A29" s="367"/>
      <c r="B29" s="367"/>
      <c r="C29" s="367"/>
      <c r="D29" s="367"/>
      <c r="E29" s="367"/>
      <c r="F29" s="367"/>
      <c r="G29" s="368"/>
      <c r="H29" s="368"/>
      <c r="I29" s="368"/>
      <c r="J29" s="368"/>
      <c r="K29" s="368"/>
      <c r="L29" s="367"/>
      <c r="M29" s="455"/>
      <c r="N29" s="455"/>
      <c r="O29" s="455"/>
      <c r="P29" s="455"/>
      <c r="Q29" s="455"/>
      <c r="R29" s="367"/>
      <c r="S29" s="367"/>
      <c r="T29" s="367"/>
    </row>
    <row r="30" spans="1:20" ht="12.75" customHeight="1" x14ac:dyDescent="0.15">
      <c r="A30" s="367"/>
      <c r="B30" s="367"/>
      <c r="C30" s="367"/>
      <c r="D30" s="367"/>
      <c r="E30" s="367"/>
      <c r="F30" s="367"/>
      <c r="G30" s="368"/>
      <c r="H30" s="368"/>
      <c r="I30" s="368"/>
      <c r="J30" s="368"/>
      <c r="K30" s="368"/>
      <c r="L30" s="367"/>
      <c r="M30" s="455"/>
      <c r="N30" s="455"/>
      <c r="O30" s="455"/>
      <c r="P30" s="455"/>
      <c r="Q30" s="455"/>
      <c r="R30" s="367"/>
      <c r="S30" s="367"/>
      <c r="T30" s="367"/>
    </row>
    <row r="31" spans="1:20" ht="12.75" customHeight="1" x14ac:dyDescent="0.15">
      <c r="A31" s="367"/>
      <c r="B31" s="367"/>
      <c r="C31" s="367"/>
      <c r="D31" s="367"/>
      <c r="E31" s="367"/>
      <c r="F31" s="367"/>
      <c r="G31" s="368"/>
      <c r="H31" s="368"/>
      <c r="I31" s="368"/>
      <c r="J31" s="368"/>
      <c r="K31" s="368"/>
      <c r="L31" s="367"/>
      <c r="M31" s="455"/>
      <c r="N31" s="455"/>
      <c r="O31" s="455"/>
      <c r="P31" s="455"/>
      <c r="Q31" s="455"/>
      <c r="R31" s="367"/>
      <c r="S31" s="367"/>
      <c r="T31" s="367"/>
    </row>
    <row r="32" spans="1:20" ht="12.75" customHeight="1" x14ac:dyDescent="0.15">
      <c r="A32" s="367"/>
      <c r="B32" s="367"/>
      <c r="C32" s="367"/>
      <c r="D32" s="367"/>
      <c r="E32" s="367"/>
      <c r="F32" s="367"/>
      <c r="G32" s="368"/>
      <c r="H32" s="368"/>
      <c r="I32" s="368"/>
      <c r="J32" s="368"/>
      <c r="K32" s="368"/>
      <c r="L32" s="367"/>
      <c r="M32" s="455"/>
      <c r="N32" s="455"/>
      <c r="O32" s="455"/>
      <c r="P32" s="455"/>
      <c r="Q32" s="455"/>
      <c r="R32" s="367"/>
      <c r="S32" s="367"/>
      <c r="T32" s="367"/>
    </row>
    <row r="33" spans="1:20" ht="12.75" customHeight="1" x14ac:dyDescent="0.15">
      <c r="A33" s="367"/>
      <c r="B33" s="367"/>
      <c r="C33" s="367"/>
      <c r="D33" s="367"/>
      <c r="E33" s="367"/>
      <c r="F33" s="367"/>
      <c r="G33" s="368"/>
      <c r="H33" s="368"/>
      <c r="I33" s="368"/>
      <c r="J33" s="368"/>
      <c r="K33" s="368"/>
      <c r="L33" s="367"/>
      <c r="M33" s="455"/>
      <c r="N33" s="455"/>
      <c r="O33" s="455"/>
      <c r="P33" s="455"/>
      <c r="Q33" s="455"/>
      <c r="R33" s="367"/>
      <c r="S33" s="367"/>
      <c r="T33" s="367"/>
    </row>
    <row r="34" spans="1:20" ht="12.75" customHeight="1" x14ac:dyDescent="0.15">
      <c r="A34" s="367"/>
      <c r="B34" s="367"/>
      <c r="C34" s="367"/>
      <c r="D34" s="367"/>
      <c r="E34" s="367"/>
      <c r="F34" s="367"/>
      <c r="G34" s="368"/>
      <c r="H34" s="368"/>
      <c r="I34" s="368"/>
      <c r="J34" s="368"/>
      <c r="K34" s="368"/>
      <c r="L34" s="367"/>
      <c r="M34" s="455"/>
      <c r="N34" s="455"/>
      <c r="O34" s="455"/>
      <c r="P34" s="455"/>
      <c r="Q34" s="455"/>
      <c r="R34" s="367"/>
      <c r="S34" s="367"/>
      <c r="T34" s="367"/>
    </row>
    <row r="35" spans="1:20" ht="12.75" customHeight="1" x14ac:dyDescent="0.15">
      <c r="A35" s="367"/>
      <c r="B35" s="367"/>
      <c r="C35" s="367"/>
      <c r="D35" s="367"/>
      <c r="E35" s="367"/>
      <c r="F35" s="367"/>
      <c r="G35" s="368"/>
      <c r="H35" s="368"/>
      <c r="I35" s="368"/>
      <c r="J35" s="368"/>
      <c r="K35" s="368"/>
      <c r="L35" s="367"/>
      <c r="M35" s="455"/>
      <c r="N35" s="455"/>
      <c r="O35" s="455"/>
      <c r="P35" s="455"/>
      <c r="Q35" s="455"/>
      <c r="R35" s="367"/>
      <c r="S35" s="367"/>
      <c r="T35" s="367"/>
    </row>
    <row r="36" spans="1:20" ht="12.75" customHeight="1" x14ac:dyDescent="0.15">
      <c r="A36" s="367"/>
      <c r="B36" s="367"/>
      <c r="C36" s="367"/>
      <c r="D36" s="367"/>
      <c r="E36" s="367"/>
      <c r="F36" s="367"/>
      <c r="G36" s="368"/>
      <c r="H36" s="368"/>
      <c r="I36" s="368"/>
      <c r="J36" s="368"/>
      <c r="K36" s="368"/>
      <c r="L36" s="367"/>
      <c r="M36" s="455"/>
      <c r="N36" s="455"/>
      <c r="O36" s="455"/>
      <c r="P36" s="455"/>
      <c r="Q36" s="455"/>
      <c r="R36" s="367"/>
      <c r="S36" s="367"/>
      <c r="T36" s="367"/>
    </row>
    <row r="37" spans="1:20" ht="12.75" customHeight="1" x14ac:dyDescent="0.15">
      <c r="A37" s="367"/>
      <c r="B37" s="367"/>
      <c r="C37" s="367"/>
      <c r="D37" s="367"/>
      <c r="E37" s="367"/>
      <c r="F37" s="367"/>
      <c r="G37" s="368"/>
      <c r="H37" s="368"/>
      <c r="I37" s="368"/>
      <c r="J37" s="368"/>
      <c r="K37" s="368"/>
      <c r="L37" s="367"/>
      <c r="M37" s="455"/>
      <c r="N37" s="455"/>
      <c r="O37" s="455"/>
      <c r="P37" s="455"/>
      <c r="Q37" s="455"/>
      <c r="R37" s="367"/>
      <c r="S37" s="367"/>
      <c r="T37" s="367"/>
    </row>
    <row r="38" spans="1:20" x14ac:dyDescent="0.15">
      <c r="A38" s="367"/>
      <c r="B38" s="367"/>
      <c r="C38" s="367"/>
      <c r="D38" s="367"/>
      <c r="E38" s="367"/>
      <c r="F38" s="367"/>
      <c r="G38" s="368"/>
      <c r="H38" s="368"/>
      <c r="I38" s="368"/>
      <c r="J38" s="368"/>
      <c r="K38" s="368"/>
      <c r="L38" s="367"/>
      <c r="M38" s="455"/>
      <c r="N38" s="455"/>
      <c r="O38" s="455"/>
      <c r="P38" s="455"/>
      <c r="Q38" s="455"/>
      <c r="R38" s="367"/>
      <c r="S38" s="367"/>
      <c r="T38" s="367"/>
    </row>
    <row r="39" spans="1:20" x14ac:dyDescent="0.15">
      <c r="A39" s="367"/>
      <c r="B39" s="367"/>
      <c r="C39" s="367"/>
      <c r="D39" s="367"/>
      <c r="E39" s="367"/>
      <c r="F39" s="367"/>
      <c r="G39" s="368"/>
      <c r="H39" s="368"/>
      <c r="I39" s="368"/>
      <c r="J39" s="368"/>
      <c r="K39" s="368"/>
      <c r="L39" s="367"/>
      <c r="M39" s="455"/>
      <c r="N39" s="455"/>
      <c r="O39" s="455"/>
      <c r="P39" s="455"/>
      <c r="Q39" s="455"/>
      <c r="R39" s="367"/>
      <c r="S39" s="367"/>
      <c r="T39" s="367"/>
    </row>
    <row r="40" spans="1:20" x14ac:dyDescent="0.15">
      <c r="A40" s="367"/>
      <c r="B40" s="367"/>
      <c r="C40" s="367"/>
      <c r="D40" s="367"/>
      <c r="E40" s="367"/>
      <c r="F40" s="367"/>
      <c r="G40" s="368"/>
      <c r="H40" s="368"/>
      <c r="I40" s="368"/>
      <c r="J40" s="368"/>
      <c r="K40" s="368"/>
      <c r="L40" s="367"/>
      <c r="M40" s="455"/>
      <c r="N40" s="455"/>
      <c r="O40" s="456"/>
      <c r="P40" s="456"/>
      <c r="Q40" s="455"/>
      <c r="R40" s="367"/>
      <c r="S40" s="367"/>
      <c r="T40" s="367"/>
    </row>
  </sheetData>
  <mergeCells count="12">
    <mergeCell ref="I12:K12"/>
    <mergeCell ref="A25:B25"/>
    <mergeCell ref="A2:A5"/>
    <mergeCell ref="B8:G8"/>
    <mergeCell ref="B2:E4"/>
    <mergeCell ref="F2:F3"/>
    <mergeCell ref="C10:C11"/>
    <mergeCell ref="E10:E11"/>
    <mergeCell ref="G10:G11"/>
    <mergeCell ref="B20:C20"/>
    <mergeCell ref="D20:E20"/>
    <mergeCell ref="F20:G20"/>
  </mergeCells>
  <phoneticPr fontId="4"/>
  <conditionalFormatting sqref="B12">
    <cfRule type="expression" dxfId="82" priority="201">
      <formula>LEN(B12)&gt;0</formula>
    </cfRule>
  </conditionalFormatting>
  <conditionalFormatting sqref="B14">
    <cfRule type="cellIs" dxfId="81" priority="116" operator="equal">
      <formula>"入力必須(クリック後選択)"</formula>
    </cfRule>
  </conditionalFormatting>
  <conditionalFormatting sqref="B16">
    <cfRule type="cellIs" dxfId="80" priority="115" operator="equal">
      <formula>"入力必須(クリック後選択)"</formula>
    </cfRule>
  </conditionalFormatting>
  <conditionalFormatting sqref="B18">
    <cfRule type="cellIs" dxfId="79" priority="114" operator="equal">
      <formula>"入力必須(クリック後選択)"</formula>
    </cfRule>
  </conditionalFormatting>
  <conditionalFormatting sqref="B20 D20 F20">
    <cfRule type="cellIs" dxfId="78" priority="2" operator="equal">
      <formula>"入力必須(クリック後選択)"</formula>
    </cfRule>
  </conditionalFormatting>
  <conditionalFormatting sqref="B24">
    <cfRule type="expression" dxfId="77" priority="190">
      <formula>LEN(B24)&gt;0</formula>
    </cfRule>
  </conditionalFormatting>
  <conditionalFormatting sqref="B21:G21 H21:I22 B22 D22 F22">
    <cfRule type="cellIs" dxfId="76" priority="3" operator="equal">
      <formula>"入力必須(クリック後選択)"</formula>
    </cfRule>
  </conditionalFormatting>
  <conditionalFormatting sqref="C14">
    <cfRule type="expression" dxfId="75" priority="179">
      <formula>LEN(C14)&gt;0</formula>
    </cfRule>
  </conditionalFormatting>
  <conditionalFormatting sqref="C16">
    <cfRule type="expression" dxfId="74" priority="173">
      <formula>LEN(C16)&gt;0</formula>
    </cfRule>
  </conditionalFormatting>
  <conditionalFormatting sqref="C18">
    <cfRule type="expression" dxfId="73" priority="168">
      <formula>LEN(C18)&gt;0</formula>
    </cfRule>
  </conditionalFormatting>
  <conditionalFormatting sqref="C15:G15">
    <cfRule type="cellIs" dxfId="72" priority="24" operator="equal">
      <formula>"↑入力必須！"</formula>
    </cfRule>
  </conditionalFormatting>
  <conditionalFormatting sqref="C17:G17">
    <cfRule type="cellIs" dxfId="71" priority="20" operator="equal">
      <formula>"↑入力必須！"</formula>
    </cfRule>
  </conditionalFormatting>
  <conditionalFormatting sqref="C19:G19">
    <cfRule type="cellIs" dxfId="70" priority="18" operator="equal">
      <formula>"↑入力必須！"</formula>
    </cfRule>
  </conditionalFormatting>
  <conditionalFormatting sqref="D12">
    <cfRule type="expression" dxfId="69" priority="12">
      <formula>LEN(D12)&gt;0</formula>
    </cfRule>
  </conditionalFormatting>
  <conditionalFormatting sqref="D14">
    <cfRule type="cellIs" dxfId="68" priority="11" operator="equal">
      <formula>"入力必須(クリック後選択)"</formula>
    </cfRule>
  </conditionalFormatting>
  <conditionalFormatting sqref="D15">
    <cfRule type="cellIs" dxfId="67" priority="36" operator="equal">
      <formula>"↑要確認！"</formula>
    </cfRule>
  </conditionalFormatting>
  <conditionalFormatting sqref="D16">
    <cfRule type="cellIs" dxfId="66" priority="10" operator="equal">
      <formula>"入力必須(クリック後選択)"</formula>
    </cfRule>
  </conditionalFormatting>
  <conditionalFormatting sqref="D17">
    <cfRule type="cellIs" dxfId="65" priority="34" operator="equal">
      <formula>"↑要確認！"</formula>
    </cfRule>
  </conditionalFormatting>
  <conditionalFormatting sqref="D18">
    <cfRule type="cellIs" dxfId="64" priority="9" operator="equal">
      <formula>"入力必須(クリック後選択)"</formula>
    </cfRule>
  </conditionalFormatting>
  <conditionalFormatting sqref="D19">
    <cfRule type="cellIs" dxfId="63" priority="32" operator="equal">
      <formula>"↑要確認！"</formula>
    </cfRule>
  </conditionalFormatting>
  <conditionalFormatting sqref="D24">
    <cfRule type="expression" dxfId="62" priority="159">
      <formula>LEN(D24)&gt;0</formula>
    </cfRule>
  </conditionalFormatting>
  <conditionalFormatting sqref="E14">
    <cfRule type="expression" dxfId="61" priority="43">
      <formula>LEN(E14)&gt;0</formula>
    </cfRule>
  </conditionalFormatting>
  <conditionalFormatting sqref="E16">
    <cfRule type="expression" dxfId="60" priority="48">
      <formula>LEN(E16)&gt;0</formula>
    </cfRule>
  </conditionalFormatting>
  <conditionalFormatting sqref="E18">
    <cfRule type="expression" dxfId="59" priority="46">
      <formula>LEN(E18)&gt;0</formula>
    </cfRule>
  </conditionalFormatting>
  <conditionalFormatting sqref="F4">
    <cfRule type="expression" dxfId="58" priority="187">
      <formula>LEN(F4)&gt;0</formula>
    </cfRule>
  </conditionalFormatting>
  <conditionalFormatting sqref="F12">
    <cfRule type="expression" dxfId="57" priority="37">
      <formula>LEN(F12)&gt;0</formula>
    </cfRule>
  </conditionalFormatting>
  <conditionalFormatting sqref="F14">
    <cfRule type="cellIs" dxfId="56" priority="8" operator="equal">
      <formula>"入力必須(クリック後選択)"</formula>
    </cfRule>
  </conditionalFormatting>
  <conditionalFormatting sqref="F15">
    <cfRule type="cellIs" dxfId="55" priority="21" operator="equal">
      <formula>"↑要確認！"</formula>
    </cfRule>
  </conditionalFormatting>
  <conditionalFormatting sqref="F16">
    <cfRule type="cellIs" dxfId="54" priority="7" operator="equal">
      <formula>"入力必須(クリック後選択)"</formula>
    </cfRule>
  </conditionalFormatting>
  <conditionalFormatting sqref="F17">
    <cfRule type="cellIs" dxfId="53" priority="19" operator="equal">
      <formula>"↑要確認！"</formula>
    </cfRule>
  </conditionalFormatting>
  <conditionalFormatting sqref="F18">
    <cfRule type="cellIs" dxfId="52" priority="6" operator="equal">
      <formula>"入力必須(クリック後選択)"</formula>
    </cfRule>
  </conditionalFormatting>
  <conditionalFormatting sqref="F19">
    <cfRule type="cellIs" dxfId="51" priority="17" operator="equal">
      <formula>"↑要確認！"</formula>
    </cfRule>
  </conditionalFormatting>
  <conditionalFormatting sqref="F24">
    <cfRule type="expression" dxfId="50" priority="1">
      <formula>LEN(F24)&gt;0</formula>
    </cfRule>
  </conditionalFormatting>
  <conditionalFormatting sqref="G14:I14">
    <cfRule type="expression" dxfId="49" priority="26">
      <formula>LEN(G14)&gt;0</formula>
    </cfRule>
  </conditionalFormatting>
  <conditionalFormatting sqref="G16:I16">
    <cfRule type="expression" dxfId="48" priority="31">
      <formula>LEN(G16)&gt;0</formula>
    </cfRule>
  </conditionalFormatting>
  <conditionalFormatting sqref="G18:I18">
    <cfRule type="expression" dxfId="47" priority="29">
      <formula>LEN(G18)&gt;0</formula>
    </cfRule>
  </conditionalFormatting>
  <conditionalFormatting sqref="H20:I20">
    <cfRule type="expression" dxfId="46" priority="13">
      <formula>LEN(H20)&gt;0</formula>
    </cfRule>
  </conditionalFormatting>
  <conditionalFormatting sqref="I12:K12">
    <cfRule type="cellIs" dxfId="45" priority="78" operator="equal">
      <formula>"次に進む前に確認が必要です！"</formula>
    </cfRule>
  </conditionalFormatting>
  <conditionalFormatting sqref="J14">
    <cfRule type="cellIs" dxfId="44" priority="112" operator="equal">
      <formula>"「派遣依頼文書」未入力あり"</formula>
    </cfRule>
    <cfRule type="cellIs" dxfId="43" priority="113" operator="equal">
      <formula>"「参加」記載未入力あり"</formula>
    </cfRule>
  </conditionalFormatting>
  <conditionalFormatting sqref="J16">
    <cfRule type="cellIs" dxfId="42" priority="76" operator="equal">
      <formula>"「派遣依頼文書」未入力あり"</formula>
    </cfRule>
    <cfRule type="cellIs" dxfId="41" priority="77" operator="equal">
      <formula>"「参加」記載未入力あり"</formula>
    </cfRule>
  </conditionalFormatting>
  <conditionalFormatting sqref="J18">
    <cfRule type="cellIs" dxfId="40" priority="74" operator="equal">
      <formula>"「派遣依頼文書」未入力あり"</formula>
    </cfRule>
    <cfRule type="cellIs" dxfId="39" priority="75" operator="equal">
      <formula>"「参加」記載未入力あり"</formula>
    </cfRule>
  </conditionalFormatting>
  <conditionalFormatting sqref="K14">
    <cfRule type="expression" dxfId="38" priority="79">
      <formula>LEN(K14)&gt;0</formula>
    </cfRule>
  </conditionalFormatting>
  <conditionalFormatting sqref="K16">
    <cfRule type="expression" dxfId="37" priority="81">
      <formula>LEN(K16)&gt;0</formula>
    </cfRule>
  </conditionalFormatting>
  <conditionalFormatting sqref="K18">
    <cfRule type="expression" dxfId="36" priority="80">
      <formula>LEN(K18)&gt;0</formula>
    </cfRule>
  </conditionalFormatting>
  <conditionalFormatting sqref="K20:K22">
    <cfRule type="expression" dxfId="35" priority="4">
      <formula>LEN(K20)&gt;0</formula>
    </cfRule>
  </conditionalFormatting>
  <dataValidations count="9">
    <dataValidation type="list" allowBlank="1" showInputMessage="1" showErrorMessage="1" sqref="B14" xr:uid="{00000000-0002-0000-0700-000000000000}">
      <formula1>$O$1:$O$5</formula1>
    </dataValidation>
    <dataValidation type="list" allowBlank="1" showInputMessage="1" showErrorMessage="1" sqref="B16" xr:uid="{00000000-0002-0000-0700-000001000000}">
      <formula1>$O$6:$O$10</formula1>
    </dataValidation>
    <dataValidation type="list" allowBlank="1" showInputMessage="1" showErrorMessage="1" sqref="E18 K18 G18:I18 C18 K16 G16:I16 C16 E16" xr:uid="{00000000-0002-0000-0700-000002000000}">
      <formula1>$P$6:$P$9</formula1>
    </dataValidation>
    <dataValidation type="list" allowBlank="1" showInputMessage="1" showErrorMessage="1" sqref="C14 K14 G14:I14 E14" xr:uid="{00000000-0002-0000-0700-000003000000}">
      <formula1>$P$6:$P$8</formula1>
    </dataValidation>
    <dataValidation type="list" allowBlank="1" showInputMessage="1" showErrorMessage="1" sqref="B18" xr:uid="{00000000-0002-0000-0700-000004000000}">
      <formula1>$O$11:$O$15</formula1>
    </dataValidation>
    <dataValidation type="list" showInputMessage="1" showErrorMessage="1" sqref="D14 F14" xr:uid="{00000000-0002-0000-0700-000005000000}">
      <formula1>$O$1:$O$5</formula1>
    </dataValidation>
    <dataValidation type="list" showInputMessage="1" showErrorMessage="1" sqref="D16 D18 F16 F18" xr:uid="{00000000-0002-0000-0700-000006000000}">
      <formula1>$O$6:$O$10</formula1>
    </dataValidation>
    <dataValidation type="list" allowBlank="1" showInputMessage="1" showErrorMessage="1" sqref="B22 D22 F22" xr:uid="{00000000-0002-0000-0700-000007000000}">
      <formula1>$N$17:$N$21</formula1>
    </dataValidation>
    <dataValidation type="list" allowBlank="1" showInputMessage="1" showErrorMessage="1" sqref="C21 E21 G21" xr:uid="{00000000-0002-0000-0700-000008000000}">
      <formula1>$M$21:$M$25</formula1>
    </dataValidation>
  </dataValidations>
  <pageMargins left="0.7" right="0.7" top="0.75" bottom="0.75" header="0.3" footer="0.3"/>
  <pageSetup paperSize="9" scale="8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75B30B4F9D484B824B56BD9E9A69F0" ma:contentTypeVersion="11" ma:contentTypeDescription="新しいドキュメントを作成します。" ma:contentTypeScope="" ma:versionID="a4f16015731c423c45693198ce86af7b">
  <xsd:schema xmlns:xsd="http://www.w3.org/2001/XMLSchema" xmlns:xs="http://www.w3.org/2001/XMLSchema" xmlns:p="http://schemas.microsoft.com/office/2006/metadata/properties" xmlns:ns2="770f5c12-e1c9-43cd-b5b5-942d6a0a8c02" xmlns:ns3="1d01f40a-4ce0-4e6d-9593-a56caedb4cbf" targetNamespace="http://schemas.microsoft.com/office/2006/metadata/properties" ma:root="true" ma:fieldsID="5b64568a6b406f827c2d2254907c8b82" ns2:_="" ns3:_="">
    <xsd:import namespace="770f5c12-e1c9-43cd-b5b5-942d6a0a8c02"/>
    <xsd:import namespace="1d01f40a-4ce0-4e6d-9593-a56caedb4c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f5c12-e1c9-43cd-b5b5-942d6a0a8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95cc0f5-b163-4f4a-bd32-9cbd2356dda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01f40a-4ce0-4e6d-9593-a56caedb4cb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da5e88b-ec6a-4226-9030-2125ef074792}" ma:internalName="TaxCatchAll" ma:showField="CatchAllData" ma:web="1d01f40a-4ce0-4e6d-9593-a56caedb4c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7FCE9-111F-4EDE-B8BE-430207378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f5c12-e1c9-43cd-b5b5-942d6a0a8c02"/>
    <ds:schemaRef ds:uri="1d01f40a-4ce0-4e6d-9593-a56caedb4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D64FB4-AFB1-4269-8147-DD4ED3B9B2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更新履歴</vt:lpstr>
      <vt:lpstr>県放送部員データ</vt:lpstr>
      <vt:lpstr>初期設定</vt:lpstr>
      <vt:lpstr>Ⅰ</vt:lpstr>
      <vt:lpstr>Ⅱ</vt:lpstr>
      <vt:lpstr>Ⅲ１</vt:lpstr>
      <vt:lpstr>Ⅲ２</vt:lpstr>
      <vt:lpstr>Ⅳ１</vt:lpstr>
      <vt:lpstr>Ⅳ２</vt:lpstr>
      <vt:lpstr>Ⅴ１</vt:lpstr>
      <vt:lpstr>Ⅴ２</vt:lpstr>
      <vt:lpstr>Ⅵ１</vt:lpstr>
      <vt:lpstr>Ⅵ２</vt:lpstr>
      <vt:lpstr>Ⅰ!Print_Area</vt:lpstr>
      <vt:lpstr>Ⅱ!Print_Area</vt:lpstr>
      <vt:lpstr>Ⅲ１!Print_Area</vt:lpstr>
      <vt:lpstr>Ⅳ１!Print_Area</vt:lpstr>
      <vt:lpstr>Ⅳ２!Print_Area</vt:lpstr>
      <vt:lpstr>Ⅴ１!Print_Area</vt:lpstr>
      <vt:lpstr>Ⅴ２!Print_Area</vt:lpstr>
      <vt:lpstr>Ⅵ１!Print_Area</vt:lpstr>
      <vt:lpstr>Ⅵ２!Print_Area</vt:lpstr>
      <vt:lpstr>県放送部員データ2_クエリ</vt:lpstr>
      <vt:lpstr>非表示</vt:lpstr>
      <vt:lpstr>表示</vt:lpstr>
    </vt:vector>
  </TitlesOfParts>
  <Manager/>
  <Company>宮崎県教育庁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宮崎県教育庁</dc:creator>
  <cp:keywords/>
  <dc:description/>
  <cp:lastModifiedBy>要祐 赤池</cp:lastModifiedBy>
  <cp:revision/>
  <cp:lastPrinted>2025-05-07T09:23:31Z</cp:lastPrinted>
  <dcterms:created xsi:type="dcterms:W3CDTF">2017-10-12T02:11:16Z</dcterms:created>
  <dcterms:modified xsi:type="dcterms:W3CDTF">2025-10-07T10:06:24Z</dcterms:modified>
  <cp:category/>
  <cp:contentStatus/>
</cp:coreProperties>
</file>